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5962\"/>
    </mc:Choice>
  </mc:AlternateContent>
  <xr:revisionPtr revIDLastSave="0" documentId="13_ncr:1_{4E2C6236-4076-4AD9-9C34-7A7BB4813F52}"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5" i="1" l="1" a="1"/>
  <c r="J155" i="1" s="1"/>
  <c r="G26" i="5"/>
  <c r="G23" i="5" l="1"/>
  <c r="G25" i="5" s="1"/>
  <c r="G22" i="5"/>
  <c r="G21" i="5"/>
  <c r="G24" i="5" l="1"/>
  <c r="G20" i="5"/>
  <c r="I35" i="5"/>
  <c r="I34" i="5"/>
  <c r="I33" i="5"/>
  <c r="I32" i="5"/>
  <c r="I31" i="5"/>
  <c r="I30" i="5"/>
  <c r="I29" i="5" l="1"/>
  <c r="I28" i="5"/>
  <c r="I27" i="5"/>
  <c r="I26" i="5"/>
  <c r="I25" i="5"/>
  <c r="I24" i="5"/>
  <c r="I23" i="5"/>
  <c r="I22" i="5"/>
  <c r="I21" i="5"/>
  <c r="I20" i="5"/>
  <c r="I19" i="5"/>
  <c r="I18" i="5"/>
  <c r="M35" i="5"/>
  <c r="M34" i="5"/>
  <c r="M33" i="5"/>
  <c r="M32" i="5"/>
  <c r="M31" i="5"/>
  <c r="M30" i="5"/>
  <c r="M29" i="5"/>
  <c r="M28" i="5"/>
  <c r="M27" i="5"/>
  <c r="M26" i="5"/>
  <c r="M25" i="5"/>
  <c r="M24" i="5"/>
  <c r="M23" i="5"/>
  <c r="M22" i="5"/>
  <c r="M21" i="5"/>
  <c r="M20" i="5"/>
  <c r="M19" i="5"/>
  <c r="M18" i="5"/>
  <c r="X35" i="2"/>
  <c r="X34" i="2"/>
  <c r="X33" i="2"/>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L35" i="5"/>
  <c r="L34" i="5"/>
  <c r="L33" i="5"/>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N294" i="1"/>
  <c r="N293" i="1"/>
  <c r="AK264" i="1"/>
  <c r="AT262" i="1"/>
  <c r="AY261" i="1" a="1"/>
  <c r="AY261" i="1" s="1"/>
  <c r="AN261" i="1" s="1"/>
  <c r="AK261" i="1"/>
  <c r="AY259" i="1"/>
  <c r="AT263" i="1" a="1"/>
  <c r="AT263" i="1" s="1"/>
  <c r="AX258" i="1"/>
  <c r="AX257" i="1"/>
  <c r="S264" i="1"/>
  <c r="AB262" i="1"/>
  <c r="AG261" i="1" a="1"/>
  <c r="AG261" i="1" s="1"/>
  <c r="V261" i="1" s="1"/>
  <c r="S261" i="1"/>
  <c r="AG259" i="1"/>
  <c r="AB263" i="1" a="1"/>
  <c r="AB263" i="1" s="1"/>
  <c r="AF258" i="1"/>
  <c r="AF257" i="1"/>
  <c r="A264" i="1"/>
  <c r="J262" i="1"/>
  <c r="O261" i="1" a="1"/>
  <c r="O261" i="1" s="1"/>
  <c r="D261" i="1" s="1"/>
  <c r="A261" i="1"/>
  <c r="O259" i="1"/>
  <c r="J263" i="1" a="1"/>
  <c r="J263" i="1" s="1"/>
  <c r="N258" i="1"/>
  <c r="N257" i="1"/>
  <c r="AK228" i="1"/>
  <c r="AT226" i="1"/>
  <c r="AY225" i="1" a="1"/>
  <c r="AY225" i="1" s="1"/>
  <c r="AN225" i="1" s="1"/>
  <c r="AK225" i="1"/>
  <c r="AY223" i="1"/>
  <c r="AT227" i="1" a="1"/>
  <c r="AT227" i="1" s="1"/>
  <c r="AX222" i="1"/>
  <c r="AX221" i="1"/>
  <c r="S228" i="1"/>
  <c r="AB226" i="1"/>
  <c r="AG225" i="1" a="1"/>
  <c r="AG225" i="1" s="1"/>
  <c r="V225" i="1" s="1"/>
  <c r="S225" i="1"/>
  <c r="AG223" i="1"/>
  <c r="AB227" i="1" a="1"/>
  <c r="AB227" i="1" s="1"/>
  <c r="AF222" i="1"/>
  <c r="AF221" i="1"/>
  <c r="A228" i="1"/>
  <c r="J226" i="1"/>
  <c r="O225" i="1" a="1"/>
  <c r="O225" i="1" s="1"/>
  <c r="D225" i="1" s="1"/>
  <c r="A225" i="1"/>
  <c r="O223" i="1"/>
  <c r="J227" i="1" a="1"/>
  <c r="J227" i="1" s="1"/>
  <c r="N222" i="1"/>
  <c r="N221"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P155" i="1" l="1"/>
  <c r="D155" i="1"/>
  <c r="C17" i="4"/>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AZ299" i="1"/>
  <c r="AV299" i="1"/>
  <c r="AP299" i="1"/>
  <c r="AX299" i="1"/>
  <c r="AR299" i="1"/>
  <c r="AN299" i="1"/>
  <c r="AH299" i="1"/>
  <c r="AD299" i="1"/>
  <c r="AF299" i="1"/>
  <c r="Z299" i="1"/>
  <c r="V299" i="1"/>
  <c r="D33" i="4" s="1"/>
  <c r="X299" i="1"/>
  <c r="P299" i="1"/>
  <c r="L299" i="1"/>
  <c r="F299" i="1"/>
  <c r="N299" i="1"/>
  <c r="H299" i="1"/>
  <c r="D299" i="1"/>
  <c r="P263" i="1"/>
  <c r="L263" i="1"/>
  <c r="F263" i="1"/>
  <c r="N263" i="1"/>
  <c r="H263" i="1"/>
  <c r="D263" i="1"/>
  <c r="AH263" i="1"/>
  <c r="AD263" i="1"/>
  <c r="X263" i="1"/>
  <c r="AF263" i="1"/>
  <c r="Z263" i="1"/>
  <c r="V263" i="1"/>
  <c r="AZ263" i="1"/>
  <c r="AV263" i="1"/>
  <c r="AP263" i="1"/>
  <c r="AX263" i="1"/>
  <c r="AR263" i="1"/>
  <c r="AN263" i="1"/>
  <c r="AZ227" i="1"/>
  <c r="AV227" i="1"/>
  <c r="AP227" i="1"/>
  <c r="AX227" i="1"/>
  <c r="AR227" i="1"/>
  <c r="AN227" i="1"/>
  <c r="AH227" i="1"/>
  <c r="AD227" i="1"/>
  <c r="X227" i="1"/>
  <c r="AF227" i="1"/>
  <c r="Z227" i="1"/>
  <c r="V227" i="1"/>
  <c r="P227" i="1"/>
  <c r="L227" i="1"/>
  <c r="N227" i="1"/>
  <c r="H227" i="1"/>
  <c r="D227" i="1"/>
  <c r="D26" i="4" s="1"/>
  <c r="F227" i="1"/>
  <c r="P191" i="1"/>
  <c r="L191" i="1"/>
  <c r="F191" i="1"/>
  <c r="N191" i="1"/>
  <c r="H191" i="1"/>
  <c r="D191" i="1"/>
  <c r="AZ155" i="1"/>
  <c r="AV155" i="1"/>
  <c r="AP155" i="1"/>
  <c r="AX155" i="1"/>
  <c r="AR155" i="1"/>
  <c r="AN155" i="1"/>
  <c r="AH155" i="1"/>
  <c r="AD155" i="1"/>
  <c r="AF155" i="1"/>
  <c r="Z155" i="1"/>
  <c r="V155" i="1"/>
  <c r="D21" i="4" s="1"/>
  <c r="X155" i="1"/>
  <c r="L155" i="1"/>
  <c r="F155" i="1"/>
  <c r="N155" i="1"/>
  <c r="H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C8" i="4" l="1"/>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<sst xmlns="http://schemas.openxmlformats.org/spreadsheetml/2006/main" count="1352" uniqueCount="268">
  <si>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</si>
  <si>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</si>
  <si>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</si>
  <si>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</si>
  <si>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</si>
  <si>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</si>
  <si>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</si>
  <si>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</si>
  <si>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</si>
  <si>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</si>
  <si>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</si>
  <si>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</si>
  <si>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</si>
  <si>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</si>
  <si>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</si>
  <si>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</si>
  <si>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</si>
  <si>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</si>
  <si>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</si>
  <si>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</si>
  <si>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</si>
  <si>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</si>
  <si>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</si>
  <si>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</si>
  <si>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</si>
  <si>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</si>
  <si>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</si>
  <si>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</si>
  <si>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</si>
  <si>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</si>
  <si>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</si>
  <si>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</si>
  <si>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</si>
  <si>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</si>
  <si>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</si>
  <si>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</si>
  <si>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</si>
  <si>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</si>
  <si>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</si>
  <si>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</si>
  <si>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</si>
  <si>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</si>
  <si>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</si>
  <si>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</si>
  <si>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</si>
  <si>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</si>
  <si>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</si>
  <si>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</si>
  <si>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</si>
  <si>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</si>
  <si>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</si>
  <si>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</si>
  <si>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</si>
  <si>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</si>
  <si>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</si>
  <si>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</si>
  <si>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</si>
  <si>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</si>
  <si>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</si>
  <si>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</si>
  <si>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</si>
  <si>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</si>
  <si>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</si>
  <si>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</si>
  <si>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</si>
  <si>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</si>
  <si>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</si>
  <si>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</si>
  <si>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</si>
  <si>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</si>
  <si>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</si>
  <si>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</si>
  <si>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</si>
  <si>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</si>
  <si>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</si>
  <si>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</si>
  <si>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</si>
  <si>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</si>
  <si>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</si>
  <si>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</si>
  <si>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</si>
  <si>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</si>
  <si>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</si>
  <si>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</si>
  <si>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</si>
  <si>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</si>
  <si>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</si>
  <si>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</si>
  <si>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</si>
  <si>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</si>
  <si>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</si>
  <si>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</si>
  <si>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</si>
  <si>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</si>
  <si>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</si>
  <si>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</si>
  <si>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</si>
  <si>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</si>
  <si>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</si>
  <si>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</si>
  <si>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</si>
  <si>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</si>
  <si>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</si>
  <si>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</si>
  <si>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</si>
  <si>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</si>
  <si>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</si>
  <si>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</si>
  <si>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</si>
  <si>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</si>
  <si>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</si>
  <si>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</si>
  <si>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</si>
  <si>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</si>
  <si>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</si>
  <si>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</si>
  <si>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</si>
  <si>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</si>
  <si>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</si>
  <si>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</si>
  <si>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</si>
  <si>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</si>
  <si>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</si>
  <si>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</si>
  <si>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</si>
  <si>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</si>
  <si>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</si>
  <si>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</si>
  <si>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</si>
  <si>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</si>
  <si>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</si>
  <si>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</si>
  <si>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</si>
  <si>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</si>
  <si>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</si>
  <si>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</si>
  <si>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</si>
  <si>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</si>
  <si>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</si>
  <si>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</si>
  <si>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</si>
  <si>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</si>
  <si>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</si>
  <si>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</si>
  <si>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</si>
  <si>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</si>
  <si>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</si>
  <si>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</si>
  <si>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</si>
  <si>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</si>
  <si>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</si>
  <si>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</si>
  <si>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</si>
  <si>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</si>
  <si>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</si>
  <si>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</si>
  <si>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</si>
  <si>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</si>
  <si>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</si>
  <si>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</si>
  <si>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</si>
  <si>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</si>
  <si>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</si>
  <si>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</si>
  <si>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</si>
  <si>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</si>
  <si>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</si>
  <si>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</si>
  <si>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</si>
  <si>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</si>
  <si>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</si>
  <si>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</si>
  <si>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</si>
  <si>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</si>
  <si>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</si>
  <si>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</si>
  <si>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</si>
  <si>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</si>
  <si>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</si>
  <si>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</si>
  <si>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</si>
  <si>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</si>
  <si>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</si>
  <si>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</si>
  <si>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</si>
  <si>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</si>
  <si>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</si>
  <si>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</si>
  <si>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</si>
  <si>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</si>
  <si>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</si>
  <si>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</si>
  <si>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</si>
  <si>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</si>
  <si>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</si>
  <si>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</si>
  <si>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</si>
  <si>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</si>
  <si>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</si>
  <si>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</si>
  <si>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</si>
  <si>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</si>
  <si>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</si>
  <si>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</si>
  <si>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</si>
  <si>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</si>
  <si>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</si>
  <si>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</si>
  <si>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</si>
  <si>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</si>
  <si>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</si>
  <si>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</si>
  <si>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</si>
  <si>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</si>
  <si>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</si>
  <si>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</si>
  <si>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</si>
  <si>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</si>
  <si>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</si>
  <si>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</si>
  <si>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</si>
  <si>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</si>
  <si>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</si>
  <si>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</si>
  <si>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</si>
  <si>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</si>
  <si>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</si>
  <si>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</si>
  <si>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</si>
  <si>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</si>
  <si>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</si>
  <si>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</si>
  <si>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</si>
  <si>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</si>
  <si>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</si>
  <si>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</si>
  <si>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</si>
  <si>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</si>
  <si>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</si>
  <si>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</si>
  <si>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</si>
  <si>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</si>
  <si>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</si>
  <si>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</si>
  <si>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</si>
  <si>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</si>
  <si>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</si>
  <si>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</si>
  <si>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</si>
  <si>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</si>
  <si>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</si>
  <si>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</si>
  <si>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</si>
  <si>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</si>
  <si>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</si>
  <si>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</si>
  <si>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</si>
  <si>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</si>
  <si>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</si>
  <si>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</si>
  <si>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</si>
  <si>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</si>
  <si>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</si>
  <si>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</si>
  <si>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FUJIFILM DRI-CHEM</t>
  </si>
  <si>
    <t>Bio-Rad Multiqual</t>
  </si>
  <si>
    <t>Na</t>
  </si>
  <si>
    <t>Phos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</si>
</sst>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5"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6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0" borderId="79" xfId="2" applyBorder="1" applyAlignment="1">
      <alignment horizontal="center" vertical="center" shrinkToFit="1"/>
    </xf>
    <xf numFmtId="0" fontId="1" fillId="0" borderId="80" xfId="2" applyBorder="1" applyAlignment="1">
      <alignment horizontal="center" vertical="center"/>
    </xf>
    <xf numFmtId="0" fontId="1" fillId="0" borderId="83" xfId="2" applyBorder="1" applyAlignment="1">
      <alignment horizontal="center"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2" fontId="28" fillId="0" borderId="42" xfId="0" applyNumberFormat="1" applyFont="1" applyBorder="1" applyAlignment="1">
      <alignment horizontal="center"/>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applyFont="1" applyFill="1" applyBorder="1" applyAlignment="1" applyProtection="1">
      <alignment horizontal="left" vertical="center"/>
    </xf>
    <xf numFmtId="0" fontId="2" fillId="0" borderId="22" xfId="0" quotePrefix="1" applyNumberFormat="1" applyFont="1" applyBorder="1" applyAlignment="1" applyProtection="1">
      <alignment horizontal="center" vertical="center"/>
    </xf>
    <xf numFmtId="0" fontId="9" fillId="0" borderId="0" xfId="0" applyFont="1" applyFill="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2" fontId="17" fillId="0" borderId="25" xfId="0" applyNumberFormat="1" applyFont="1" applyBorder="1" applyAlignment="1" applyProtection="1">
      <alignment horizontal="right" vertical="center"/>
    </xf>
    <xf numFmtId="0" fontId="15" fillId="3" borderId="0" xfId="0" applyFont="1" applyFill="1" applyBorder="1" applyAlignment="1" applyProtection="1">
      <alignment horizontal="center"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166" fontId="2" fillId="0" borderId="21" xfId="0" applyNumberFormat="1"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xf>
    <xf numFmtId="0" fontId="26" fillId="2" borderId="32" xfId="0" applyFont="1" applyFill="1" applyBorder="1" applyAlignment="1">
      <alignment horizontal="left"/>
    </xf>
    <xf numFmtId="0" fontId="26" fillId="2" borderId="32" xfId="0" applyFont="1" applyFill="1" applyBorder="1" applyAlignment="1">
      <alignment vertical="center"/>
    </xf>
    <xf numFmtId="0" fontId="26" fillId="2" borderId="32" xfId="0" applyFont="1" applyFill="1" applyBorder="1" applyAlignment="1">
      <alignment horizontal="right"/>
    </xf>
    <xf numFmtId="0" fontId="26" fillId="2" borderId="33" xfId="0" applyFont="1" applyFill="1" applyBorder="1" applyAlignment="1">
      <alignment horizontal="right"/>
    </xf>
    <xf numFmtId="0" fontId="27" fillId="2" borderId="42" xfId="0" applyFont="1" applyFill="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933">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4.1660780939057021E-2"/>
          <c:w val="0.98400191908143209"/>
          <c:h val="0.957370616639677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118062</xdr:rowOff>
    </xdr:from>
    <xdr:to>
      <xdr:col>17</xdr:col>
      <xdr:colOff>171450</xdr:colOff>
      <xdr:row>112</xdr:row>
      <xdr:rowOff>118062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33377</xdr:colOff>
      <xdr:row>262</xdr:row>
      <xdr:rowOff>66675</xdr:rowOff>
    </xdr:from>
    <xdr:to>
      <xdr:col>17</xdr:col>
      <xdr:colOff>182704</xdr:colOff>
      <xdr:row>292</xdr:row>
      <xdr:rowOff>70813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261</xdr:row>
      <xdr:rowOff>104775</xdr:rowOff>
    </xdr:from>
    <xdr:to>
      <xdr:col>35</xdr:col>
      <xdr:colOff>177362</xdr:colOff>
      <xdr:row>292</xdr:row>
      <xdr:rowOff>76403</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1"/>
  <sheetViews>
    <sheetView showGridLines="0" tabSelected="1" topLeftCell="A247" zoomScaleNormal="100" workbookViewId="0">
      <selection activeCell="T266" sqref="T26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188" t="s">
        <v>26</v>
      </c>
      <c r="B1" s="189"/>
      <c r="C1" s="189" t="s">
        <v>264</v>
      </c>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218"/>
      <c r="AV1" s="16"/>
      <c r="AW1" s="16"/>
      <c r="AX1" s="16"/>
      <c r="AY1" s="16"/>
      <c r="AZ1" s="16"/>
      <c r="BA1" s="16"/>
    </row>
    <row r="2" spans="1:79" ht="12.75" customHeight="1" x14ac:dyDescent="0.2">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219"/>
      <c r="AV2" s="16"/>
      <c r="AW2" s="16"/>
      <c r="AX2" s="16"/>
      <c r="AY2" s="16"/>
      <c r="AZ2" s="16"/>
      <c r="BA2" s="16"/>
    </row>
    <row r="3" spans="1:79" ht="30.75" customHeight="1" x14ac:dyDescent="0.2">
      <c r="A3" s="192" t="s">
        <v>25</v>
      </c>
      <c r="B3" s="193"/>
      <c r="C3" s="194" t="s">
        <v>265</v>
      </c>
      <c r="D3" s="194"/>
      <c r="E3" s="194"/>
      <c r="F3" s="194"/>
      <c r="G3" s="194"/>
      <c r="H3" s="194"/>
      <c r="I3" s="194"/>
      <c r="J3" s="194"/>
      <c r="K3" s="194"/>
      <c r="L3" s="194"/>
      <c r="M3" s="194"/>
      <c r="N3" s="194"/>
      <c r="O3" s="194"/>
      <c r="P3" s="194"/>
      <c r="Q3" s="194"/>
      <c r="R3" s="126"/>
      <c r="S3" s="126" t="s">
        <v>27</v>
      </c>
      <c r="T3" s="195">
        <v>45962</v>
      </c>
      <c r="U3" s="195"/>
      <c r="V3" s="195"/>
      <c r="W3" s="195"/>
      <c r="X3" s="195"/>
      <c r="Y3" s="195"/>
      <c r="Z3" s="195"/>
      <c r="AA3" s="195"/>
      <c r="AB3" s="195"/>
      <c r="AC3" s="195"/>
      <c r="AD3" s="195"/>
      <c r="AE3" s="195"/>
      <c r="AF3" s="193" t="s">
        <v>29</v>
      </c>
      <c r="AG3" s="193"/>
      <c r="AH3" s="193"/>
      <c r="AI3" s="193"/>
      <c r="AJ3" s="193"/>
      <c r="AK3" s="220">
        <v>45961</v>
      </c>
      <c r="AL3" s="220"/>
      <c r="AM3" s="220"/>
      <c r="AN3" s="220"/>
      <c r="AO3" s="220"/>
      <c r="AP3" s="220"/>
      <c r="AQ3" s="220"/>
      <c r="AR3" s="220"/>
      <c r="AS3" s="220"/>
      <c r="AT3" s="220"/>
      <c r="AU3" s="221"/>
      <c r="AV3" s="18"/>
      <c r="AW3" s="18"/>
      <c r="AX3" s="18"/>
      <c r="AY3" s="18"/>
      <c r="AZ3" s="18"/>
      <c r="BA3" s="18"/>
    </row>
    <row r="4" spans="1:79" ht="14.25" customHeight="1" x14ac:dyDescent="0.2">
      <c r="A4" s="197" t="str">
        <f>IF(V4="","Welche Art von Vorlage wird benötigt? Wählen Sie im orangen Feld (rechts) aus.","")</f>
        <v/>
      </c>
      <c r="B4" s="197"/>
      <c r="C4" s="197"/>
      <c r="D4" s="197"/>
      <c r="E4" s="197"/>
      <c r="F4" s="197"/>
      <c r="G4" s="197"/>
      <c r="H4" s="197"/>
      <c r="I4" s="197"/>
      <c r="J4" s="197"/>
      <c r="K4" s="197"/>
      <c r="L4" s="197"/>
      <c r="M4" s="197"/>
      <c r="N4" s="197"/>
      <c r="O4" s="197"/>
      <c r="P4" s="197"/>
      <c r="Q4" s="197"/>
      <c r="R4" s="197"/>
      <c r="S4" s="197"/>
      <c r="T4" s="197"/>
      <c r="U4" s="197"/>
      <c r="V4" s="196" t="s">
        <v>34</v>
      </c>
      <c r="W4" s="196"/>
      <c r="X4" s="196"/>
      <c r="Y4" s="196"/>
      <c r="Z4" s="196"/>
      <c r="AA4" s="196"/>
      <c r="AB4" s="196"/>
      <c r="AC4" s="196"/>
      <c r="AD4" s="196"/>
      <c r="AE4" s="196"/>
      <c r="AF4" s="196"/>
      <c r="AG4" s="196"/>
      <c r="AH4" s="196"/>
      <c r="AI4" s="196"/>
      <c r="AJ4" s="196"/>
      <c r="AK4" s="196"/>
      <c r="AL4" s="55"/>
      <c r="AM4" s="199" t="str">
        <f>IF($V$4="","Nach jedem Gebrauch eine neue Vorlage öffnen -&gt; Speichern unter","")</f>
        <v/>
      </c>
      <c r="AN4" s="199"/>
      <c r="AO4" s="199"/>
      <c r="AP4" s="199"/>
      <c r="AQ4" s="199"/>
      <c r="AR4" s="199"/>
      <c r="AS4" s="199"/>
      <c r="AT4" s="199"/>
      <c r="AU4" s="199"/>
      <c r="AV4" s="199"/>
      <c r="AW4" s="199"/>
      <c r="AX4" s="199"/>
      <c r="AY4" s="199"/>
      <c r="AZ4" s="199"/>
      <c r="BA4" s="199"/>
      <c r="BB4" s="199"/>
      <c r="BC4" s="199"/>
    </row>
    <row r="5" spans="1:79" ht="12.75" customHeight="1" x14ac:dyDescent="0.2">
      <c r="A5" s="184" t="s">
        <v>266</v>
      </c>
      <c r="B5" s="185"/>
      <c r="C5" s="20"/>
      <c r="D5" s="158" t="s">
        <v>0</v>
      </c>
      <c r="E5" s="159"/>
      <c r="F5" s="159"/>
      <c r="G5" s="159"/>
      <c r="H5" s="159"/>
      <c r="I5" s="159"/>
      <c r="J5" s="159"/>
      <c r="K5" s="159"/>
      <c r="L5" s="159"/>
      <c r="M5" s="160"/>
      <c r="N5" s="153">
        <f>IFERROR(VLOOKUP(A5,'Qualabtoleranzen&amp;Einheiten'!$B$6:$E$200,2,FALSE),"")</f>
        <v>0.06</v>
      </c>
      <c r="O5" s="153"/>
      <c r="P5" s="153"/>
      <c r="Q5" s="154"/>
      <c r="R5" s="21"/>
      <c r="S5" s="184" t="s">
        <v>135</v>
      </c>
      <c r="T5" s="185"/>
      <c r="U5" s="20"/>
      <c r="V5" s="158" t="s">
        <v>0</v>
      </c>
      <c r="W5" s="159"/>
      <c r="X5" s="159"/>
      <c r="Y5" s="159"/>
      <c r="Z5" s="159"/>
      <c r="AA5" s="159"/>
      <c r="AB5" s="159"/>
      <c r="AC5" s="159"/>
      <c r="AD5" s="159"/>
      <c r="AE5" s="160"/>
      <c r="AF5" s="153">
        <f>IFERROR(VLOOKUP(S5,'Qualabtoleranzen&amp;Einheiten'!$B$6:$E$200,2,FALSE),"")</f>
        <v>0.06</v>
      </c>
      <c r="AG5" s="153"/>
      <c r="AH5" s="153"/>
      <c r="AI5" s="154"/>
      <c r="AJ5" s="42"/>
      <c r="AK5" s="184" t="s">
        <v>47</v>
      </c>
      <c r="AL5" s="185"/>
      <c r="AM5" s="20"/>
      <c r="AN5" s="158" t="s">
        <v>0</v>
      </c>
      <c r="AO5" s="159"/>
      <c r="AP5" s="159"/>
      <c r="AQ5" s="159"/>
      <c r="AR5" s="159"/>
      <c r="AS5" s="159"/>
      <c r="AT5" s="159"/>
      <c r="AU5" s="159"/>
      <c r="AV5" s="159"/>
      <c r="AW5" s="160"/>
      <c r="AX5" s="153">
        <f>IFERROR(VLOOKUP(AK5,'Qualabtoleranzen&amp;Einheiten'!$B$6:$E$200,2,FALSE),"")</f>
        <v>0.06</v>
      </c>
      <c r="AY5" s="153"/>
      <c r="AZ5" s="153"/>
      <c r="BA5" s="154"/>
    </row>
    <row r="6" spans="1:79" ht="12.75" customHeight="1" x14ac:dyDescent="0.2">
      <c r="A6" s="186"/>
      <c r="B6" s="187"/>
      <c r="C6" s="20"/>
      <c r="D6" s="158" t="s">
        <v>8</v>
      </c>
      <c r="E6" s="159"/>
      <c r="F6" s="159"/>
      <c r="G6" s="159"/>
      <c r="H6" s="159"/>
      <c r="I6" s="159"/>
      <c r="J6" s="159"/>
      <c r="K6" s="159"/>
      <c r="L6" s="159"/>
      <c r="M6" s="160"/>
      <c r="N6" s="182">
        <f>IFERROR(VLOOKUP(A5,'Qualabtoleranzen&amp;Einheiten'!$B$6:$E$200,3,FALSE),"")</f>
        <v>0.06</v>
      </c>
      <c r="O6" s="182"/>
      <c r="P6" s="182"/>
      <c r="Q6" s="183"/>
      <c r="R6" s="21"/>
      <c r="S6" s="186"/>
      <c r="T6" s="187"/>
      <c r="U6" s="20"/>
      <c r="V6" s="158" t="s">
        <v>8</v>
      </c>
      <c r="W6" s="159"/>
      <c r="X6" s="159"/>
      <c r="Y6" s="159"/>
      <c r="Z6" s="159"/>
      <c r="AA6" s="159"/>
      <c r="AB6" s="159"/>
      <c r="AC6" s="159"/>
      <c r="AD6" s="159"/>
      <c r="AE6" s="160"/>
      <c r="AF6" s="182">
        <f>IFERROR(VLOOKUP(S5,'Qualabtoleranzen&amp;Einheiten'!$B$6:$E$200,3,FALSE),"")</f>
        <v>0.06</v>
      </c>
      <c r="AG6" s="182"/>
      <c r="AH6" s="182"/>
      <c r="AI6" s="183"/>
      <c r="AJ6" s="42"/>
      <c r="AK6" s="186"/>
      <c r="AL6" s="187"/>
      <c r="AM6" s="20"/>
      <c r="AN6" s="158" t="s">
        <v>8</v>
      </c>
      <c r="AO6" s="159"/>
      <c r="AP6" s="159"/>
      <c r="AQ6" s="159"/>
      <c r="AR6" s="159"/>
      <c r="AS6" s="159"/>
      <c r="AT6" s="159"/>
      <c r="AU6" s="159"/>
      <c r="AV6" s="159"/>
      <c r="AW6" s="160"/>
      <c r="AX6" s="182">
        <f>IFERROR(VLOOKUP(AK5,'Qualabtoleranzen&amp;Einheiten'!$B$6:$E$200,3,FALSE),"")</f>
        <v>0.06</v>
      </c>
      <c r="AY6" s="182"/>
      <c r="AZ6" s="182"/>
      <c r="BA6" s="183"/>
    </row>
    <row r="7" spans="1:79" ht="12.75" customHeight="1" x14ac:dyDescent="0.2">
      <c r="A7" s="174"/>
      <c r="B7" s="175"/>
      <c r="C7" s="20"/>
      <c r="D7" s="161" t="str">
        <f>IF(AND($V$4="Eine Vorlage zur Zielwertermittlung",NOT(L7="----------")),"neuer Zielwert",IF(NOT($V$4="Eine Vorlage zur Zielwertermittlung"),"Zielwert",""))</f>
        <v>Zielwert</v>
      </c>
      <c r="E7" s="162"/>
      <c r="F7" s="162"/>
      <c r="G7" s="162"/>
      <c r="H7" s="162"/>
      <c r="I7" s="162"/>
      <c r="J7" s="162"/>
      <c r="K7" s="163"/>
      <c r="L7" s="171">
        <v>144</v>
      </c>
      <c r="M7" s="171"/>
      <c r="N7" s="171"/>
      <c r="O7" s="147" t="str">
        <f>IFERROR(VLOOKUP(A5,'Qualabtoleranzen&amp;Einheiten'!$B$6:$E$200,4,FALSE),"Einheit")</f>
        <v>mmol/l</v>
      </c>
      <c r="P7" s="148"/>
      <c r="Q7" s="149"/>
      <c r="R7" s="21"/>
      <c r="S7" s="174"/>
      <c r="T7" s="175"/>
      <c r="U7" s="20"/>
      <c r="V7" s="161" t="str">
        <f>IF(AND($V$4="Eine Vorlage zur Zielwertermittlung",NOT(AD7="----------")),"neuer Zielwert",IF(NOT($V$4="Eine Vorlage zur Zielwertermittlung"),"Zielwert",""))</f>
        <v>Zielwert</v>
      </c>
      <c r="W7" s="162"/>
      <c r="X7" s="162"/>
      <c r="Y7" s="162"/>
      <c r="Z7" s="162"/>
      <c r="AA7" s="162"/>
      <c r="AB7" s="162"/>
      <c r="AC7" s="163"/>
      <c r="AD7" s="198">
        <v>4</v>
      </c>
      <c r="AE7" s="198"/>
      <c r="AF7" s="198"/>
      <c r="AG7" s="147" t="str">
        <f>IFERROR(VLOOKUP(S5,'Qualabtoleranzen&amp;Einheiten'!$B$6:$E$200,4,FALSE),"Einheit")</f>
        <v>mmol/l</v>
      </c>
      <c r="AH7" s="148"/>
      <c r="AI7" s="149"/>
      <c r="AJ7" s="42"/>
      <c r="AK7" s="174"/>
      <c r="AL7" s="175"/>
      <c r="AM7" s="20"/>
      <c r="AN7" s="161" t="str">
        <f>IF(AND($V$4="Eine Vorlage zur Zielwertermittlung",NOT(AV7="----------")),"neuer Zielwert",IF(NOT($V$4="Eine Vorlage zur Zielwertermittlung"),"Zielwert",""))</f>
        <v>Zielwert</v>
      </c>
      <c r="AO7" s="162"/>
      <c r="AP7" s="162"/>
      <c r="AQ7" s="162"/>
      <c r="AR7" s="162"/>
      <c r="AS7" s="162"/>
      <c r="AT7" s="162"/>
      <c r="AU7" s="163"/>
      <c r="AV7" s="171">
        <v>100</v>
      </c>
      <c r="AW7" s="171"/>
      <c r="AX7" s="171"/>
      <c r="AY7" s="147" t="str">
        <f>IFERROR(VLOOKUP(AK5,'Qualabtoleranzen&amp;Einheiten'!$B$6:$E$200,4,FALSE),"Einheit")</f>
        <v>mmol/l</v>
      </c>
      <c r="AZ7" s="148"/>
      <c r="BA7" s="149"/>
    </row>
    <row r="8" spans="1:79" ht="12.75" customHeight="1" x14ac:dyDescent="0.2">
      <c r="A8" s="176"/>
      <c r="B8" s="177"/>
      <c r="C8" s="20"/>
      <c r="D8" s="172" t="str">
        <f>IF(L8="","","Standardabweichung")</f>
        <v>Standardabweichung</v>
      </c>
      <c r="E8" s="172"/>
      <c r="F8" s="172"/>
      <c r="G8" s="172"/>
      <c r="H8" s="172"/>
      <c r="I8" s="172"/>
      <c r="J8" s="172"/>
      <c r="K8" s="172"/>
      <c r="L8" s="17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173"/>
      <c r="N8" s="173"/>
      <c r="O8" s="150" t="str">
        <f>IF(L8="","",O7)</f>
        <v>mmol/l</v>
      </c>
      <c r="P8" s="150"/>
      <c r="Q8" s="150"/>
      <c r="R8" s="21"/>
      <c r="S8" s="176"/>
      <c r="T8" s="177"/>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173"/>
      <c r="AF8" s="173"/>
      <c r="AG8" s="150" t="str">
        <f>IF(AD8="","",AG7)</f>
        <v>mmol/l</v>
      </c>
      <c r="AH8" s="150"/>
      <c r="AI8" s="150"/>
      <c r="AJ8" s="42"/>
      <c r="AK8" s="176"/>
      <c r="AL8" s="177"/>
      <c r="AM8" s="20"/>
      <c r="AN8" s="172" t="str">
        <f>IF(AV8="","","Standardabweichung")</f>
        <v>Standardabweichung</v>
      </c>
      <c r="AO8" s="172"/>
      <c r="AP8" s="172"/>
      <c r="AQ8" s="172"/>
      <c r="AR8" s="172"/>
      <c r="AS8" s="172"/>
      <c r="AT8" s="172"/>
      <c r="AU8" s="172"/>
      <c r="AV8" s="17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173"/>
      <c r="AX8" s="173"/>
      <c r="AY8" s="150" t="str">
        <f>IF(AV8="","",AY7)</f>
        <v>mmol/l</v>
      </c>
      <c r="AZ8" s="150"/>
      <c r="BA8" s="150"/>
    </row>
    <row r="9" spans="1:79" ht="13.5" x14ac:dyDescent="0.25">
      <c r="A9" s="66" t="str">
        <f>IF($V$4="Eine Vorlage zur Zielwertüberwachung","Verwendeter ZW =","")</f>
        <v/>
      </c>
      <c r="B9" s="144" t="s">
        <v>36</v>
      </c>
      <c r="C9" s="144"/>
      <c r="D9" s="146" t="str">
        <f>IF(AND($V$4="Eine Vorlage zur Zielwertüberwachung",NOT(O9="")),"errechneter Mittelwert:","")</f>
        <v/>
      </c>
      <c r="E9" s="146"/>
      <c r="F9" s="146"/>
      <c r="G9" s="146"/>
      <c r="H9" s="146"/>
      <c r="I9" s="146"/>
      <c r="J9" s="146"/>
      <c r="K9" s="146"/>
      <c r="L9" s="146"/>
      <c r="M9" s="146"/>
      <c r="N9" s="146"/>
      <c r="O9" s="145" t="str" cm="1">
        <f t="array" ref="O9">IF(OR(AND(B13:B37=""),NOT($V$4="Eine Vorlage zur Zielwertüberwachung")),"",ROUND(AVERAGE(B13:B37),IF(B12="0 Komastellen",0,IF(B12="1 Komastelle",1,IF(B12="2 Komastellen",2,IF(B12="3 Komastellen",3,1))))))</f>
        <v/>
      </c>
      <c r="P9" s="145"/>
      <c r="Q9" s="145"/>
      <c r="R9" s="22"/>
      <c r="S9" s="66" t="str">
        <f>IF($V$4="Eine Vorlage zur Zielwertüberwachung","Verwendeter ZW =","")</f>
        <v/>
      </c>
      <c r="T9" s="144" t="s">
        <v>36</v>
      </c>
      <c r="U9" s="144"/>
      <c r="V9" s="146" t="str">
        <f>IF(AND($V$4="Eine Vorlage zur Zielwertüberwachung",NOT(AG9="")),"errechneter Mittelwert:","")</f>
        <v/>
      </c>
      <c r="W9" s="146"/>
      <c r="X9" s="146"/>
      <c r="Y9" s="146"/>
      <c r="Z9" s="146"/>
      <c r="AA9" s="146"/>
      <c r="AB9" s="146"/>
      <c r="AC9" s="146"/>
      <c r="AD9" s="146"/>
      <c r="AE9" s="146"/>
      <c r="AF9" s="146"/>
      <c r="AG9" s="145" t="str" cm="1">
        <f t="array" ref="AG9">IF(OR(AND(T13:T37=""),NOT($V$4="Eine Vorlage zur Zielwertüberwachung")),"",ROUND(AVERAGE(T13:T37),IF(T12="0 Komastellen",0,IF(T12="1 Komastelle",1,IF(T12="2 Komastellen",2,IF(T12="3 Komastellen",3,1))))))</f>
        <v/>
      </c>
      <c r="AH9" s="145"/>
      <c r="AI9" s="145"/>
      <c r="AK9" s="66" t="str">
        <f>IF($V$4="Eine Vorlage zur Zielwertüberwachung","Verwendeter ZW =","")</f>
        <v/>
      </c>
      <c r="AL9" s="144" t="s">
        <v>36</v>
      </c>
      <c r="AM9" s="144"/>
      <c r="AN9" s="146" t="str">
        <f>IF(AND($V$4="Eine Vorlage zur Zielwertüberwachung",NOT(AY9="")),"errechneter Mittelwert:","")</f>
        <v/>
      </c>
      <c r="AO9" s="146"/>
      <c r="AP9" s="146"/>
      <c r="AQ9" s="146"/>
      <c r="AR9" s="146"/>
      <c r="AS9" s="146"/>
      <c r="AT9" s="146"/>
      <c r="AU9" s="146"/>
      <c r="AV9" s="146"/>
      <c r="AW9" s="146"/>
      <c r="AX9" s="146"/>
      <c r="AY9" s="145" t="str" cm="1">
        <f t="array" ref="AY9">IF(OR(AND(AL13:AL37=""),NOT($V$4="Eine Vorlage zur Zielwertüberwachung")),"",ROUND(AVERAGE(AL13:AL37),IF(AL12="0 Komastellen",0,IF(AL12="1 Komastelle",1,IF(AL12="2 Komastellen",2,IF(AL12="3 Komastellen",3,1))))))</f>
        <v/>
      </c>
      <c r="AZ9" s="145"/>
      <c r="BA9" s="145"/>
    </row>
    <row r="10" spans="1:79" s="24" customFormat="1" x14ac:dyDescent="0.2">
      <c r="A10" s="51" t="s">
        <v>1</v>
      </c>
      <c r="B10" s="45" t="str">
        <f>O7</f>
        <v>mmol/l</v>
      </c>
      <c r="C10" s="46"/>
      <c r="D10" s="164" t="s">
        <v>2</v>
      </c>
      <c r="E10" s="157"/>
      <c r="F10" s="164" t="s">
        <v>3</v>
      </c>
      <c r="G10" s="157"/>
      <c r="H10" s="164" t="s">
        <v>4</v>
      </c>
      <c r="I10" s="157"/>
      <c r="J10" s="156" t="str">
        <f>IF(AND($V$4="Eine Vorlage zur Zielwertüberwachung",B9="errechneter Mw"),"Mw","Zw")</f>
        <v>Zw</v>
      </c>
      <c r="K10" s="157"/>
      <c r="L10" s="156" t="s">
        <v>5</v>
      </c>
      <c r="M10" s="170"/>
      <c r="N10" s="164" t="s">
        <v>6</v>
      </c>
      <c r="O10" s="170"/>
      <c r="P10" s="150" t="s">
        <v>7</v>
      </c>
      <c r="Q10" s="170"/>
      <c r="R10" s="23"/>
      <c r="S10" s="51" t="s">
        <v>1</v>
      </c>
      <c r="T10" s="45" t="str">
        <f>AG7</f>
        <v>mmol/l</v>
      </c>
      <c r="U10" s="46"/>
      <c r="V10" s="164" t="s">
        <v>2</v>
      </c>
      <c r="W10" s="157"/>
      <c r="X10" s="164" t="s">
        <v>3</v>
      </c>
      <c r="Y10" s="157"/>
      <c r="Z10" s="164" t="s">
        <v>4</v>
      </c>
      <c r="AA10" s="157"/>
      <c r="AB10" s="156" t="str">
        <f>IF(AND($V$4="Eine Vorlage zur Zielwertüberwachung",T9="errechneter Mw"),"Mw","Zw")</f>
        <v>Zw</v>
      </c>
      <c r="AC10" s="157"/>
      <c r="AD10" s="156" t="s">
        <v>5</v>
      </c>
      <c r="AE10" s="170"/>
      <c r="AF10" s="164" t="s">
        <v>6</v>
      </c>
      <c r="AG10" s="170"/>
      <c r="AH10" s="150" t="s">
        <v>7</v>
      </c>
      <c r="AI10" s="170"/>
      <c r="AJ10" s="42"/>
      <c r="AK10" s="51" t="s">
        <v>1</v>
      </c>
      <c r="AL10" s="45" t="str">
        <f>AY7</f>
        <v>mmol/l</v>
      </c>
      <c r="AM10" s="46"/>
      <c r="AN10" s="164" t="s">
        <v>2</v>
      </c>
      <c r="AO10" s="157"/>
      <c r="AP10" s="164" t="s">
        <v>3</v>
      </c>
      <c r="AQ10" s="157"/>
      <c r="AR10" s="164" t="s">
        <v>4</v>
      </c>
      <c r="AS10" s="157"/>
      <c r="AT10" s="156" t="str">
        <f>IF(AND($V$4="Eine Vorlage zur Zielwertüberwachung",AL9="errechneter Mw"),"Mw","Zw")</f>
        <v>Zw</v>
      </c>
      <c r="AU10" s="157"/>
      <c r="AV10" s="156" t="s">
        <v>5</v>
      </c>
      <c r="AW10" s="170"/>
      <c r="AX10" s="164" t="s">
        <v>6</v>
      </c>
      <c r="AY10" s="170"/>
      <c r="AZ10" s="150" t="s">
        <v>7</v>
      </c>
      <c r="BA10" s="170"/>
      <c r="BC10" s="211" t="s">
        <v>263</v>
      </c>
      <c r="BD10" s="212"/>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142</v>
      </c>
      <c r="I11" s="152"/>
      <c r="J11" s="15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144</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146</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149</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152</v>
      </c>
      <c r="Q11" s="152"/>
      <c r="R11" s="43"/>
      <c r="S11" s="47" t="s">
        <v>10</v>
      </c>
      <c r="T11" s="50" t="s">
        <v>28</v>
      </c>
      <c r="U11" s="46"/>
      <c r="V11" s="17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3.76</v>
      </c>
      <c r="W11" s="181"/>
      <c r="X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3.84</v>
      </c>
      <c r="Y11" s="181"/>
      <c r="Z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3.92</v>
      </c>
      <c r="AA11" s="181"/>
      <c r="AB11" s="17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v>
      </c>
      <c r="AC11" s="181"/>
      <c r="AD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4.08</v>
      </c>
      <c r="AE11" s="181"/>
      <c r="AF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4.16</v>
      </c>
      <c r="AG11" s="181"/>
      <c r="AH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4.24</v>
      </c>
      <c r="AI11" s="181"/>
      <c r="AJ11" s="42"/>
      <c r="AK11" s="47" t="s">
        <v>10</v>
      </c>
      <c r="AL11" s="50" t="s">
        <v>28</v>
      </c>
      <c r="AM11" s="46"/>
      <c r="AN11" s="15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94</v>
      </c>
      <c r="AO11" s="152"/>
      <c r="AP11" s="15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96</v>
      </c>
      <c r="AQ11" s="152"/>
      <c r="AR11" s="15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98</v>
      </c>
      <c r="AS11" s="152"/>
      <c r="AT11" s="15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100</v>
      </c>
      <c r="AU11" s="152"/>
      <c r="AV11" s="15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102</v>
      </c>
      <c r="AW11" s="152"/>
      <c r="AX11" s="15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104</v>
      </c>
      <c r="AY11" s="152"/>
      <c r="AZ11" s="15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106</v>
      </c>
      <c r="BA11" s="152"/>
      <c r="BC11" s="213"/>
      <c r="BD11" s="214"/>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7"/>
      <c r="BD12" s="128"/>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5"/>
      <c r="BD13" s="216"/>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5"/>
      <c r="BD14" s="216"/>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5"/>
      <c r="BD15" s="216"/>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5"/>
      <c r="BD16" s="216"/>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5"/>
      <c r="BD17" s="216"/>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5"/>
      <c r="BD18" s="216"/>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5"/>
      <c r="BD19" s="216"/>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5"/>
      <c r="BD20" s="216"/>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5"/>
      <c r="BD21" s="216"/>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5"/>
      <c r="BD22" s="216"/>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5"/>
      <c r="BD23" s="216"/>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5"/>
      <c r="BD24" s="216"/>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5"/>
      <c r="BD25" s="216"/>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5"/>
      <c r="BD26" s="216"/>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5"/>
      <c r="BD27" s="216"/>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5"/>
      <c r="BD28" s="216"/>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5"/>
      <c r="BD29" s="216"/>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5"/>
      <c r="BD30" s="216"/>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5"/>
      <c r="BD31" s="216"/>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5"/>
      <c r="BD32" s="216"/>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5"/>
      <c r="BD33" s="216"/>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5"/>
      <c r="BD34" s="216"/>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5"/>
      <c r="BD35" s="216"/>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5"/>
      <c r="BD36" s="216"/>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5"/>
      <c r="BD37" s="216"/>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84" t="s">
        <v>60</v>
      </c>
      <c r="B41" s="185"/>
      <c r="C41" s="20"/>
      <c r="D41" s="158" t="s">
        <v>0</v>
      </c>
      <c r="E41" s="159"/>
      <c r="F41" s="159"/>
      <c r="G41" s="159"/>
      <c r="H41" s="159"/>
      <c r="I41" s="159"/>
      <c r="J41" s="159"/>
      <c r="K41" s="159"/>
      <c r="L41" s="159"/>
      <c r="M41" s="160"/>
      <c r="N41" s="153">
        <f>IFERROR(VLOOKUP(A41,'Qualabtoleranzen&amp;Einheiten'!$B$6:$E$200,2,FALSE),"")</f>
        <v>0.12</v>
      </c>
      <c r="O41" s="153"/>
      <c r="P41" s="153"/>
      <c r="Q41" s="154"/>
      <c r="R41" s="21"/>
      <c r="S41" s="184" t="s">
        <v>64</v>
      </c>
      <c r="T41" s="185"/>
      <c r="U41" s="20"/>
      <c r="V41" s="158" t="s">
        <v>0</v>
      </c>
      <c r="W41" s="159"/>
      <c r="X41" s="159"/>
      <c r="Y41" s="159"/>
      <c r="Z41" s="159"/>
      <c r="AA41" s="159"/>
      <c r="AB41" s="159"/>
      <c r="AC41" s="159"/>
      <c r="AD41" s="159"/>
      <c r="AE41" s="160"/>
      <c r="AF41" s="153">
        <f>IFERROR(VLOOKUP(S41,'Qualabtoleranzen&amp;Einheiten'!$B$6:$E$200,2,FALSE),"")</f>
        <v>0.18</v>
      </c>
      <c r="AG41" s="153"/>
      <c r="AH41" s="153"/>
      <c r="AI41" s="154"/>
      <c r="AJ41" s="44"/>
      <c r="AK41" s="184" t="s">
        <v>217</v>
      </c>
      <c r="AL41" s="185"/>
      <c r="AM41" s="20"/>
      <c r="AN41" s="158" t="s">
        <v>0</v>
      </c>
      <c r="AO41" s="159"/>
      <c r="AP41" s="159"/>
      <c r="AQ41" s="159"/>
      <c r="AR41" s="159"/>
      <c r="AS41" s="159"/>
      <c r="AT41" s="159"/>
      <c r="AU41" s="159"/>
      <c r="AV41" s="159"/>
      <c r="AW41" s="160"/>
      <c r="AX41" s="153">
        <f>IFERROR(VLOOKUP(AK41,'Qualabtoleranzen&amp;Einheiten'!$B$6:$E$200,2,FALSE),"")</f>
        <v>0.18</v>
      </c>
      <c r="AY41" s="153"/>
      <c r="AZ41" s="153"/>
      <c r="BA41" s="154"/>
    </row>
    <row r="42" spans="1:79" ht="12.75" customHeight="1" x14ac:dyDescent="0.2">
      <c r="A42" s="186"/>
      <c r="B42" s="187"/>
      <c r="C42" s="20"/>
      <c r="D42" s="158" t="s">
        <v>8</v>
      </c>
      <c r="E42" s="159"/>
      <c r="F42" s="159"/>
      <c r="G42" s="159"/>
      <c r="H42" s="159"/>
      <c r="I42" s="159"/>
      <c r="J42" s="159"/>
      <c r="K42" s="159"/>
      <c r="L42" s="159"/>
      <c r="M42" s="160"/>
      <c r="N42" s="182">
        <f>IFERROR(VLOOKUP(A41,'Qualabtoleranzen&amp;Einheiten'!$B$6:$E$200,3,FALSE),"")</f>
        <v>0.15</v>
      </c>
      <c r="O42" s="182"/>
      <c r="P42" s="182"/>
      <c r="Q42" s="183"/>
      <c r="R42" s="21"/>
      <c r="S42" s="186"/>
      <c r="T42" s="187"/>
      <c r="U42" s="20"/>
      <c r="V42" s="158" t="s">
        <v>8</v>
      </c>
      <c r="W42" s="159"/>
      <c r="X42" s="159"/>
      <c r="Y42" s="159"/>
      <c r="Z42" s="159"/>
      <c r="AA42" s="159"/>
      <c r="AB42" s="159"/>
      <c r="AC42" s="159"/>
      <c r="AD42" s="159"/>
      <c r="AE42" s="160"/>
      <c r="AF42" s="182">
        <f>IFERROR(VLOOKUP(S41,'Qualabtoleranzen&amp;Einheiten'!$B$6:$E$200,3,FALSE),"")</f>
        <v>0.2</v>
      </c>
      <c r="AG42" s="182"/>
      <c r="AH42" s="182"/>
      <c r="AI42" s="183"/>
      <c r="AJ42" s="44"/>
      <c r="AK42" s="186"/>
      <c r="AL42" s="187"/>
      <c r="AM42" s="20"/>
      <c r="AN42" s="158" t="s">
        <v>8</v>
      </c>
      <c r="AO42" s="159"/>
      <c r="AP42" s="159"/>
      <c r="AQ42" s="159"/>
      <c r="AR42" s="159"/>
      <c r="AS42" s="159"/>
      <c r="AT42" s="159"/>
      <c r="AU42" s="159"/>
      <c r="AV42" s="159"/>
      <c r="AW42" s="160"/>
      <c r="AX42" s="182">
        <f>IFERROR(VLOOKUP(AK41,'Qualabtoleranzen&amp;Einheiten'!$B$6:$E$200,3,FALSE),"")</f>
        <v>0.2</v>
      </c>
      <c r="AY42" s="182"/>
      <c r="AZ42" s="182"/>
      <c r="BA42" s="183"/>
    </row>
    <row r="43" spans="1:79" s="24" customFormat="1" ht="12.75" customHeight="1" x14ac:dyDescent="0.2">
      <c r="A43" s="174"/>
      <c r="B43" s="175"/>
      <c r="C43" s="20"/>
      <c r="D43" s="161" t="str">
        <f>IF(AND($V$4="Eine Vorlage zur Zielwertermittlung",NOT(L43="----------")),"neuer Zielwert",IF(NOT($V$4="Eine Vorlage zur Zielwertermittlung"),"Zielwert",""))</f>
        <v>Zielwert</v>
      </c>
      <c r="E43" s="162"/>
      <c r="F43" s="162"/>
      <c r="G43" s="162"/>
      <c r="H43" s="162"/>
      <c r="I43" s="162"/>
      <c r="J43" s="162"/>
      <c r="K43" s="163"/>
      <c r="L43" s="171">
        <v>40</v>
      </c>
      <c r="M43" s="171"/>
      <c r="N43" s="171"/>
      <c r="O43" s="147" t="str">
        <f>IFERROR(VLOOKUP(A41,'Qualabtoleranzen&amp;Einheiten'!$B$6:$E$200,4,FALSE),"Einheit")</f>
        <v>g/l</v>
      </c>
      <c r="P43" s="148"/>
      <c r="Q43" s="149"/>
      <c r="R43" s="21"/>
      <c r="S43" s="174"/>
      <c r="T43" s="175"/>
      <c r="U43" s="20"/>
      <c r="V43" s="161" t="str">
        <f>IF(AND($V$4="Eine Vorlage zur Zielwertermittlung",NOT(AD43="----------")),"neuer Zielwert",IF(NOT($V$4="Eine Vorlage zur Zielwertermittlung"),"Zielwert",""))</f>
        <v>Zielwert</v>
      </c>
      <c r="W43" s="162"/>
      <c r="X43" s="162"/>
      <c r="Y43" s="162"/>
      <c r="Z43" s="162"/>
      <c r="AA43" s="162"/>
      <c r="AB43" s="162"/>
      <c r="AC43" s="163"/>
      <c r="AD43" s="171">
        <v>122</v>
      </c>
      <c r="AE43" s="171"/>
      <c r="AF43" s="171"/>
      <c r="AG43" s="147" t="str">
        <f>IFERROR(VLOOKUP(S41,'Qualabtoleranzen&amp;Einheiten'!$B$6:$E$200,4,FALSE),"Einheit")</f>
        <v>U/l</v>
      </c>
      <c r="AH43" s="148"/>
      <c r="AI43" s="149"/>
      <c r="AJ43" s="44"/>
      <c r="AK43" s="174"/>
      <c r="AL43" s="175"/>
      <c r="AM43" s="20"/>
      <c r="AN43" s="161" t="str">
        <f>IF(AND($V$4="Eine Vorlage zur Zielwertermittlung",NOT(AV43="----------")),"neuer Zielwert",IF(NOT($V$4="Eine Vorlage zur Zielwertermittlung"),"Zielwert",""))</f>
        <v>Zielwert</v>
      </c>
      <c r="AO43" s="162"/>
      <c r="AP43" s="162"/>
      <c r="AQ43" s="162"/>
      <c r="AR43" s="162"/>
      <c r="AS43" s="162"/>
      <c r="AT43" s="162"/>
      <c r="AU43" s="163"/>
      <c r="AV43" s="171">
        <v>139</v>
      </c>
      <c r="AW43" s="171"/>
      <c r="AX43" s="171"/>
      <c r="AY43" s="147" t="str">
        <f>IFERROR(VLOOKUP(AK41,'Qualabtoleranzen&amp;Einheiten'!$B$6:$E$200,4,FALSE),"Einheit")</f>
        <v>U/l</v>
      </c>
      <c r="AZ43" s="148"/>
      <c r="BA43" s="14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176"/>
      <c r="B44" s="177"/>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1.6</v>
      </c>
      <c r="M44" s="173"/>
      <c r="N44" s="173"/>
      <c r="O44" s="150" t="str">
        <f>IF(L44="","",O43)</f>
        <v>g/l</v>
      </c>
      <c r="P44" s="150"/>
      <c r="Q44" s="150"/>
      <c r="R44" s="21"/>
      <c r="S44" s="176"/>
      <c r="T44" s="177"/>
      <c r="U44" s="20"/>
      <c r="V44" s="172" t="str">
        <f>IF(AD44="","","Standardabweichung")</f>
        <v>Standardabweichung</v>
      </c>
      <c r="W44" s="172"/>
      <c r="X44" s="172"/>
      <c r="Y44" s="172"/>
      <c r="Z44" s="172"/>
      <c r="AA44" s="172"/>
      <c r="AB44" s="172"/>
      <c r="AC44" s="172"/>
      <c r="AD44" s="17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v>
      </c>
      <c r="AE44" s="173"/>
      <c r="AF44" s="173"/>
      <c r="AG44" s="150" t="str">
        <f>IF(AD44="","",AG43)</f>
        <v>U/l</v>
      </c>
      <c r="AH44" s="150"/>
      <c r="AI44" s="150"/>
      <c r="AJ44" s="44"/>
      <c r="AK44" s="176"/>
      <c r="AL44" s="177"/>
      <c r="AM44" s="20"/>
      <c r="AN44" s="172" t="str">
        <f>IF(AV44="","","Standardabweichung")</f>
        <v>Standardabweichung</v>
      </c>
      <c r="AO44" s="172"/>
      <c r="AP44" s="172"/>
      <c r="AQ44" s="172"/>
      <c r="AR44" s="172"/>
      <c r="AS44" s="172"/>
      <c r="AT44" s="172"/>
      <c r="AU44" s="172"/>
      <c r="AV44" s="17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v>
      </c>
      <c r="AW44" s="173"/>
      <c r="AX44" s="173"/>
      <c r="AY44" s="150" t="str">
        <f>IF(AV44="","",AY43)</f>
        <v>U/l</v>
      </c>
      <c r="AZ44" s="150"/>
      <c r="BA44" s="150"/>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44" t="s">
        <v>36</v>
      </c>
      <c r="C45" s="144"/>
      <c r="D45" s="146" t="str">
        <f>IF(AND($V$4="Eine Vorlage zur Zielwertüberwachung",NOT(O45="")),"errechneter Mittelwert:","")</f>
        <v/>
      </c>
      <c r="E45" s="146"/>
      <c r="F45" s="146"/>
      <c r="G45" s="146"/>
      <c r="H45" s="146"/>
      <c r="I45" s="146"/>
      <c r="J45" s="146"/>
      <c r="K45" s="146"/>
      <c r="L45" s="146"/>
      <c r="M45" s="146"/>
      <c r="N45" s="146"/>
      <c r="O45" s="145" t="str" cm="1">
        <f t="array" ref="O45">IF(OR(AND(B49:B73=""),NOT($V$4="Eine Vorlage zur Zielwertüberwachung")),"",ROUND(AVERAGE(B49:B73),IF(B48="0 Komastellen",0,IF(B48="1 Komastelle",1,IF(B48="2 Komastellen",2,IF(B48="3 Komastellen",3,1))))))</f>
        <v/>
      </c>
      <c r="P45" s="145"/>
      <c r="Q45" s="145"/>
      <c r="R45" s="22"/>
      <c r="S45" s="66" t="str">
        <f>IF($V$4="Eine Vorlage zur Zielwertüberwachung","Verwendeter ZW =","")</f>
        <v/>
      </c>
      <c r="T45" s="144" t="s">
        <v>36</v>
      </c>
      <c r="U45" s="144"/>
      <c r="V45" s="146" t="str">
        <f>IF(AND($V$4="Eine Vorlage zur Zielwertüberwachung",NOT(AG45="")),"errechneter Mittelwert:","")</f>
        <v/>
      </c>
      <c r="W45" s="146"/>
      <c r="X45" s="146"/>
      <c r="Y45" s="146"/>
      <c r="Z45" s="146"/>
      <c r="AA45" s="146"/>
      <c r="AB45" s="146"/>
      <c r="AC45" s="146"/>
      <c r="AD45" s="146"/>
      <c r="AE45" s="146"/>
      <c r="AF45" s="146"/>
      <c r="AG45" s="145" t="str" cm="1">
        <f t="array" ref="AG45">IF(OR(AND(T49:T73=""),NOT($V$4="Eine Vorlage zur Zielwertüberwachung")),"",ROUND(AVERAGE(T49:T73),IF(T48="0 Komastellen",0,IF(T48="1 Komastelle",1,IF(T48="2 Komastellen",2,IF(T48="3 Komastellen",3,1))))))</f>
        <v/>
      </c>
      <c r="AH45" s="145"/>
      <c r="AI45" s="145"/>
      <c r="AK45" s="66" t="str">
        <f>IF($V$4="Eine Vorlage zur Zielwertüberwachung","Verwendeter ZW =","")</f>
        <v/>
      </c>
      <c r="AL45" s="144" t="s">
        <v>36</v>
      </c>
      <c r="AM45" s="144"/>
      <c r="AN45" s="146" t="str">
        <f>IF(AND($V$4="Eine Vorlage zur Zielwertüberwachung",NOT(AY45="")),"errechneter Mittelwert:","")</f>
        <v/>
      </c>
      <c r="AO45" s="146"/>
      <c r="AP45" s="146"/>
      <c r="AQ45" s="146"/>
      <c r="AR45" s="146"/>
      <c r="AS45" s="146"/>
      <c r="AT45" s="146"/>
      <c r="AU45" s="146"/>
      <c r="AV45" s="146"/>
      <c r="AW45" s="146"/>
      <c r="AX45" s="146"/>
      <c r="AY45" s="145" t="str" cm="1">
        <f t="array" ref="AY45">IF(OR(AND(AL49:AL73=""),NOT($V$4="Eine Vorlage zur Zielwertüberwachung")),"",ROUND(AVERAGE(AL49:AL73),IF(AL48="0 Komastellen",0,IF(AL48="1 Komastelle",1,IF(AL48="2 Komastellen",2,IF(AL48="3 Komastellen",3,1))))))</f>
        <v/>
      </c>
      <c r="AZ45" s="145"/>
      <c r="BA45" s="145"/>
    </row>
    <row r="46" spans="1:79" x14ac:dyDescent="0.2">
      <c r="A46" s="51" t="s">
        <v>1</v>
      </c>
      <c r="B46" s="45" t="str">
        <f>O43</f>
        <v>g/l</v>
      </c>
      <c r="C46" s="46"/>
      <c r="D46" s="164" t="s">
        <v>2</v>
      </c>
      <c r="E46" s="157"/>
      <c r="F46" s="164" t="s">
        <v>3</v>
      </c>
      <c r="G46" s="157"/>
      <c r="H46" s="164" t="s">
        <v>4</v>
      </c>
      <c r="I46" s="157"/>
      <c r="J46" s="156" t="str">
        <f>IF(AND($V$4="Eine Vorlage zur Zielwertüberwachung",B45="errechneter Mw"),"Mw","Zw")</f>
        <v>Zw</v>
      </c>
      <c r="K46" s="157"/>
      <c r="L46" s="156" t="s">
        <v>5</v>
      </c>
      <c r="M46" s="170"/>
      <c r="N46" s="164" t="s">
        <v>6</v>
      </c>
      <c r="O46" s="170"/>
      <c r="P46" s="150" t="s">
        <v>7</v>
      </c>
      <c r="Q46" s="170"/>
      <c r="R46" s="23"/>
      <c r="S46" s="51" t="s">
        <v>1</v>
      </c>
      <c r="T46" s="45" t="str">
        <f>AG43</f>
        <v>U/l</v>
      </c>
      <c r="U46" s="46"/>
      <c r="V46" s="164" t="s">
        <v>2</v>
      </c>
      <c r="W46" s="157"/>
      <c r="X46" s="164" t="s">
        <v>3</v>
      </c>
      <c r="Y46" s="157"/>
      <c r="Z46" s="164" t="s">
        <v>4</v>
      </c>
      <c r="AA46" s="157"/>
      <c r="AB46" s="156" t="str">
        <f>IF(AND($V$4="Eine Vorlage zur Zielwertüberwachung",T45="errechneter Mw"),"Mw","Zw")</f>
        <v>Zw</v>
      </c>
      <c r="AC46" s="157"/>
      <c r="AD46" s="156" t="s">
        <v>5</v>
      </c>
      <c r="AE46" s="170"/>
      <c r="AF46" s="164" t="s">
        <v>6</v>
      </c>
      <c r="AG46" s="170"/>
      <c r="AH46" s="150" t="s">
        <v>7</v>
      </c>
      <c r="AI46" s="170"/>
      <c r="AJ46" s="44"/>
      <c r="AK46" s="51" t="s">
        <v>1</v>
      </c>
      <c r="AL46" s="45" t="str">
        <f>AY43</f>
        <v>U/l</v>
      </c>
      <c r="AM46" s="46"/>
      <c r="AN46" s="164" t="s">
        <v>2</v>
      </c>
      <c r="AO46" s="157"/>
      <c r="AP46" s="164" t="s">
        <v>3</v>
      </c>
      <c r="AQ46" s="157"/>
      <c r="AR46" s="164" t="s">
        <v>4</v>
      </c>
      <c r="AS46" s="157"/>
      <c r="AT46" s="156" t="str">
        <f>IF(AND($V$4="Eine Vorlage zur Zielwertüberwachung",AL45="errechneter Mw"),"Mw","Zw")</f>
        <v>Zw</v>
      </c>
      <c r="AU46" s="157"/>
      <c r="AV46" s="156" t="s">
        <v>5</v>
      </c>
      <c r="AW46" s="170"/>
      <c r="AX46" s="164" t="s">
        <v>6</v>
      </c>
      <c r="AY46" s="170"/>
      <c r="AZ46" s="150" t="s">
        <v>7</v>
      </c>
      <c r="BA46" s="170"/>
      <c r="BC46" s="211" t="s">
        <v>263</v>
      </c>
      <c r="BD46" s="212"/>
    </row>
    <row r="47" spans="1:79" x14ac:dyDescent="0.2">
      <c r="A47" s="47" t="s">
        <v>10</v>
      </c>
      <c r="B47" s="50" t="s">
        <v>28</v>
      </c>
      <c r="C47" s="46"/>
      <c r="D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35.200000000000003</v>
      </c>
      <c r="E47" s="152"/>
      <c r="F47" s="15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36.799999999999997</v>
      </c>
      <c r="G47" s="152"/>
      <c r="H47" s="15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38.4</v>
      </c>
      <c r="I47" s="152"/>
      <c r="J47" s="15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40</v>
      </c>
      <c r="K47" s="152"/>
      <c r="L47" s="15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41.6</v>
      </c>
      <c r="M47" s="152"/>
      <c r="N47" s="15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43.2</v>
      </c>
      <c r="O47" s="152"/>
      <c r="P47" s="15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44.8</v>
      </c>
      <c r="Q47" s="152"/>
      <c r="R47" s="43"/>
      <c r="S47" s="47" t="s">
        <v>10</v>
      </c>
      <c r="T47" s="50" t="s">
        <v>28</v>
      </c>
      <c r="U47" s="46"/>
      <c r="V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101</v>
      </c>
      <c r="W47" s="152"/>
      <c r="X47" s="15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108</v>
      </c>
      <c r="Y47" s="152"/>
      <c r="Z47" s="15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115</v>
      </c>
      <c r="AA47" s="152"/>
      <c r="AB47" s="15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122</v>
      </c>
      <c r="AC47" s="152"/>
      <c r="AD47" s="151">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129</v>
      </c>
      <c r="AE47" s="152"/>
      <c r="AF47" s="151">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136</v>
      </c>
      <c r="AG47" s="152"/>
      <c r="AH47" s="151">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143</v>
      </c>
      <c r="AI47" s="152"/>
      <c r="AJ47" s="44"/>
      <c r="AK47" s="47" t="s">
        <v>10</v>
      </c>
      <c r="AL47" s="50" t="s">
        <v>28</v>
      </c>
      <c r="AM47" s="46"/>
      <c r="AN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114</v>
      </c>
      <c r="AO47" s="152"/>
      <c r="AP47" s="151">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123</v>
      </c>
      <c r="AQ47" s="152"/>
      <c r="AR47" s="151">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131</v>
      </c>
      <c r="AS47" s="152"/>
      <c r="AT47" s="15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139</v>
      </c>
      <c r="AU47" s="152"/>
      <c r="AV47" s="151">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147</v>
      </c>
      <c r="AW47" s="152"/>
      <c r="AX47" s="151">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155</v>
      </c>
      <c r="AY47" s="152"/>
      <c r="AZ47" s="151">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164</v>
      </c>
      <c r="BA47" s="152"/>
      <c r="BC47" s="213"/>
      <c r="BD47" s="214"/>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7"/>
      <c r="BD48" s="128"/>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5"/>
      <c r="BD49" s="216"/>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5"/>
      <c r="BD50" s="216"/>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5"/>
      <c r="BD51" s="216"/>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5"/>
      <c r="BD52" s="216"/>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5"/>
      <c r="BD53" s="216"/>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5"/>
      <c r="BD54" s="216"/>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5"/>
      <c r="BD55" s="216"/>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5"/>
      <c r="BD56" s="216"/>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5"/>
      <c r="BD57" s="216"/>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5"/>
      <c r="BD58" s="216"/>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5"/>
      <c r="BD59" s="216"/>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5"/>
      <c r="BD60" s="216"/>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5"/>
      <c r="BD61" s="216"/>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5"/>
      <c r="BD62" s="216"/>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5"/>
      <c r="BD63" s="216"/>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5"/>
      <c r="BD64" s="216"/>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5"/>
      <c r="BD65" s="216"/>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5"/>
      <c r="BD66" s="216"/>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5"/>
      <c r="BD67" s="216"/>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5"/>
      <c r="BD68" s="216"/>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5"/>
      <c r="BD69" s="216"/>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5"/>
      <c r="BD70" s="216"/>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5"/>
      <c r="BD71" s="216"/>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5"/>
      <c r="BD72" s="216"/>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5"/>
      <c r="BD73" s="216"/>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84" t="s">
        <v>125</v>
      </c>
      <c r="B77" s="185"/>
      <c r="C77" s="20"/>
      <c r="D77" s="158" t="s">
        <v>0</v>
      </c>
      <c r="E77" s="159"/>
      <c r="F77" s="159"/>
      <c r="G77" s="159"/>
      <c r="H77" s="159"/>
      <c r="I77" s="159"/>
      <c r="J77" s="159"/>
      <c r="K77" s="159"/>
      <c r="L77" s="159"/>
      <c r="M77" s="160"/>
      <c r="N77" s="153">
        <f>IFERROR(VLOOKUP(A77,'Qualabtoleranzen&amp;Einheiten'!$B$6:$E$200,2,FALSE),"")</f>
        <v>0.15</v>
      </c>
      <c r="O77" s="153"/>
      <c r="P77" s="153"/>
      <c r="Q77" s="154"/>
      <c r="R77" s="21"/>
      <c r="S77" s="184" t="s">
        <v>80</v>
      </c>
      <c r="T77" s="185"/>
      <c r="U77" s="20"/>
      <c r="V77" s="158" t="s">
        <v>0</v>
      </c>
      <c r="W77" s="159"/>
      <c r="X77" s="159"/>
      <c r="Y77" s="159"/>
      <c r="Z77" s="159"/>
      <c r="AA77" s="159"/>
      <c r="AB77" s="159"/>
      <c r="AC77" s="159"/>
      <c r="AD77" s="159"/>
      <c r="AE77" s="160"/>
      <c r="AF77" s="153">
        <f>IFERROR(VLOOKUP(S77,'Qualabtoleranzen&amp;Einheiten'!$B$6:$E$200,2,FALSE),"")</f>
        <v>0.09</v>
      </c>
      <c r="AG77" s="153"/>
      <c r="AH77" s="153"/>
      <c r="AI77" s="154"/>
      <c r="AK77" s="184" t="s">
        <v>93</v>
      </c>
      <c r="AL77" s="185"/>
      <c r="AM77" s="20"/>
      <c r="AN77" s="158" t="s">
        <v>0</v>
      </c>
      <c r="AO77" s="159"/>
      <c r="AP77" s="159"/>
      <c r="AQ77" s="159"/>
      <c r="AR77" s="159"/>
      <c r="AS77" s="159"/>
      <c r="AT77" s="159"/>
      <c r="AU77" s="159"/>
      <c r="AV77" s="159"/>
      <c r="AW77" s="160"/>
      <c r="AX77" s="153">
        <f>IFERROR(VLOOKUP(AK77,'Qualabtoleranzen&amp;Einheiten'!$B$6:$E$200,2,FALSE),"")</f>
        <v>0.18</v>
      </c>
      <c r="AY77" s="153"/>
      <c r="AZ77" s="153"/>
      <c r="BA77" s="154"/>
    </row>
    <row r="78" spans="1:79" ht="12.75" customHeight="1" x14ac:dyDescent="0.2">
      <c r="A78" s="186"/>
      <c r="B78" s="187"/>
      <c r="C78" s="20"/>
      <c r="D78" s="158" t="s">
        <v>8</v>
      </c>
      <c r="E78" s="159"/>
      <c r="F78" s="159"/>
      <c r="G78" s="159"/>
      <c r="H78" s="159"/>
      <c r="I78" s="159"/>
      <c r="J78" s="159"/>
      <c r="K78" s="159"/>
      <c r="L78" s="159"/>
      <c r="M78" s="160"/>
      <c r="N78" s="182">
        <f>IFERROR(VLOOKUP(A77,'Qualabtoleranzen&amp;Einheiten'!$B$6:$E$200,3,FALSE),"")</f>
        <v>0.15</v>
      </c>
      <c r="O78" s="182"/>
      <c r="P78" s="182"/>
      <c r="Q78" s="183"/>
      <c r="R78" s="21"/>
      <c r="S78" s="186"/>
      <c r="T78" s="187"/>
      <c r="U78" s="20"/>
      <c r="V78" s="158" t="s">
        <v>8</v>
      </c>
      <c r="W78" s="159"/>
      <c r="X78" s="159"/>
      <c r="Y78" s="159"/>
      <c r="Z78" s="159"/>
      <c r="AA78" s="159"/>
      <c r="AB78" s="159"/>
      <c r="AC78" s="159"/>
      <c r="AD78" s="159"/>
      <c r="AE78" s="160"/>
      <c r="AF78" s="182">
        <f>IFERROR(VLOOKUP(S77,'Qualabtoleranzen&amp;Einheiten'!$B$6:$E$200,3,FALSE),"")</f>
        <v>0.15</v>
      </c>
      <c r="AG78" s="182"/>
      <c r="AH78" s="182"/>
      <c r="AI78" s="183"/>
      <c r="AK78" s="186"/>
      <c r="AL78" s="187"/>
      <c r="AM78" s="20"/>
      <c r="AN78" s="158" t="s">
        <v>8</v>
      </c>
      <c r="AO78" s="159"/>
      <c r="AP78" s="159"/>
      <c r="AQ78" s="159"/>
      <c r="AR78" s="159"/>
      <c r="AS78" s="159"/>
      <c r="AT78" s="159"/>
      <c r="AU78" s="159"/>
      <c r="AV78" s="159"/>
      <c r="AW78" s="160"/>
      <c r="AX78" s="182">
        <f>IFERROR(VLOOKUP(AK77,'Qualabtoleranzen&amp;Einheiten'!$B$6:$E$200,3,FALSE),"")</f>
        <v>0.2</v>
      </c>
      <c r="AY78" s="182"/>
      <c r="AZ78" s="182"/>
      <c r="BA78" s="183"/>
    </row>
    <row r="79" spans="1:79" s="24" customFormat="1" ht="12.75" customHeight="1" x14ac:dyDescent="0.2">
      <c r="A79" s="174"/>
      <c r="B79" s="175"/>
      <c r="C79" s="20"/>
      <c r="D79" s="161" t="str">
        <f>IF(AND($V$4="Eine Vorlage zur Zielwertermittlung",NOT(L79="----------")),"neuer Zielwert",IF(NOT($V$4="Eine Vorlage zur Zielwertermittlung"),"Zielwert",""))</f>
        <v>Zielwert</v>
      </c>
      <c r="E79" s="162"/>
      <c r="F79" s="162"/>
      <c r="G79" s="162"/>
      <c r="H79" s="162"/>
      <c r="I79" s="162"/>
      <c r="J79" s="162"/>
      <c r="K79" s="163"/>
      <c r="L79" s="198">
        <v>14.9</v>
      </c>
      <c r="M79" s="198"/>
      <c r="N79" s="198"/>
      <c r="O79" s="147" t="str">
        <f>IFERROR(VLOOKUP(A77,'Qualabtoleranzen&amp;Einheiten'!$B$6:$E$200,4,FALSE),"Einheit")</f>
        <v>mmol/l</v>
      </c>
      <c r="P79" s="148"/>
      <c r="Q79" s="149"/>
      <c r="R79" s="21"/>
      <c r="S79" s="174"/>
      <c r="T79" s="175"/>
      <c r="U79" s="20"/>
      <c r="V79" s="161" t="str">
        <f>IF(AND($V$4="Eine Vorlage zur Zielwertermittlung",NOT(AD79="----------")),"neuer Zielwert",IF(NOT($V$4="Eine Vorlage zur Zielwertermittlung"),"Zielwert",""))</f>
        <v>Zielwert</v>
      </c>
      <c r="W79" s="162"/>
      <c r="X79" s="162"/>
      <c r="Y79" s="162"/>
      <c r="Z79" s="162"/>
      <c r="AA79" s="162"/>
      <c r="AB79" s="162"/>
      <c r="AC79" s="163"/>
      <c r="AD79" s="198">
        <v>2.7</v>
      </c>
      <c r="AE79" s="198"/>
      <c r="AF79" s="198"/>
      <c r="AG79" s="147" t="str">
        <f>IFERROR(VLOOKUP(S77,'Qualabtoleranzen&amp;Einheiten'!$B$6:$E$200,4,FALSE),"Einheit")</f>
        <v>mmol/l</v>
      </c>
      <c r="AH79" s="148"/>
      <c r="AI79" s="149"/>
      <c r="AJ79" s="17"/>
      <c r="AK79" s="174"/>
      <c r="AL79" s="175"/>
      <c r="AM79" s="20"/>
      <c r="AN79" s="161" t="str">
        <f>IF(AND($V$4="Eine Vorlage zur Zielwertermittlung",NOT(AV79="----------")),"neuer Zielwert",IF(NOT($V$4="Eine Vorlage zur Zielwertermittlung"),"Zielwert",""))</f>
        <v>Zielwert</v>
      </c>
      <c r="AO79" s="162"/>
      <c r="AP79" s="162"/>
      <c r="AQ79" s="162"/>
      <c r="AR79" s="162"/>
      <c r="AS79" s="162"/>
      <c r="AT79" s="162"/>
      <c r="AU79" s="163"/>
      <c r="AV79" s="171">
        <v>290</v>
      </c>
      <c r="AW79" s="171"/>
      <c r="AX79" s="171"/>
      <c r="AY79" s="147" t="str">
        <f>IFERROR(VLOOKUP(AK77,'Qualabtoleranzen&amp;Einheiten'!$B$6:$E$200,4,FALSE),"Einheit")</f>
        <v>U/l</v>
      </c>
      <c r="AZ79" s="148"/>
      <c r="BA79" s="14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176"/>
      <c r="B80" s="177"/>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0.75</v>
      </c>
      <c r="M80" s="173"/>
      <c r="N80" s="173"/>
      <c r="O80" s="150" t="str">
        <f>IF(L80="","",O79)</f>
        <v>mmol/l</v>
      </c>
      <c r="P80" s="150"/>
      <c r="Q80" s="150"/>
      <c r="R80" s="21"/>
      <c r="S80" s="176"/>
      <c r="T80" s="177"/>
      <c r="U80" s="20"/>
      <c r="V80" s="172" t="str">
        <f>IF(AD80="","","Standardabweichung")</f>
        <v>Standardabweichung</v>
      </c>
      <c r="W80" s="172"/>
      <c r="X80" s="172"/>
      <c r="Y80" s="172"/>
      <c r="Z80" s="172"/>
      <c r="AA80" s="172"/>
      <c r="AB80" s="172"/>
      <c r="AC80" s="172"/>
      <c r="AD80" s="17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0.08</v>
      </c>
      <c r="AE80" s="173"/>
      <c r="AF80" s="173"/>
      <c r="AG80" s="150" t="str">
        <f>IF(AD80="","",AG79)</f>
        <v>mmol/l</v>
      </c>
      <c r="AH80" s="150"/>
      <c r="AI80" s="150"/>
      <c r="AJ80" s="17"/>
      <c r="AK80" s="176"/>
      <c r="AL80" s="177"/>
      <c r="AM80" s="20"/>
      <c r="AN80" s="172" t="str">
        <f>IF(AV80="","","Standardabweichung")</f>
        <v>Standardabweichung</v>
      </c>
      <c r="AO80" s="172"/>
      <c r="AP80" s="172"/>
      <c r="AQ80" s="172"/>
      <c r="AR80" s="172"/>
      <c r="AS80" s="172"/>
      <c r="AT80" s="172"/>
      <c r="AU80" s="172"/>
      <c r="AV80" s="17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17</v>
      </c>
      <c r="AW80" s="173"/>
      <c r="AX80" s="173"/>
      <c r="AY80" s="150" t="str">
        <f>IF(AV80="","",AY79)</f>
        <v>U/l</v>
      </c>
      <c r="AZ80" s="150"/>
      <c r="BA80" s="150"/>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44" t="s">
        <v>36</v>
      </c>
      <c r="C81" s="144"/>
      <c r="D81" s="146" t="str">
        <f>IF(AND($V$4="Eine Vorlage zur Zielwertüberwachung",NOT(O81="")),"errechneter Mittelwert:","")</f>
        <v/>
      </c>
      <c r="E81" s="146"/>
      <c r="F81" s="146"/>
      <c r="G81" s="146"/>
      <c r="H81" s="146"/>
      <c r="I81" s="146"/>
      <c r="J81" s="146"/>
      <c r="K81" s="146"/>
      <c r="L81" s="146"/>
      <c r="M81" s="146"/>
      <c r="N81" s="146"/>
      <c r="O81" s="145" t="str" cm="1">
        <f t="array" ref="O81">IF(OR(AND(B85:B109=""),NOT($V$4="Eine Vorlage zur Zielwertüberwachung")),"",ROUND(AVERAGE(B85:B109),IF(B84="0 Komastellen",0,IF(B84="1 Komastelle",1,IF(B84="2 Komastellen",2,IF(B84="3 Komastellen",3,1))))))</f>
        <v/>
      </c>
      <c r="P81" s="145"/>
      <c r="Q81" s="145"/>
      <c r="R81" s="22"/>
      <c r="S81" s="66" t="str">
        <f>IF($V$4="Eine Vorlage zur Zielwertüberwachung","Verwendeter ZW =","")</f>
        <v/>
      </c>
      <c r="T81" s="144" t="s">
        <v>36</v>
      </c>
      <c r="U81" s="144"/>
      <c r="V81" s="146" t="str">
        <f>IF(AND($V$4="Eine Vorlage zur Zielwertüberwachung",NOT(AG81="")),"errechneter Mittelwert:","")</f>
        <v/>
      </c>
      <c r="W81" s="146"/>
      <c r="X81" s="146"/>
      <c r="Y81" s="146"/>
      <c r="Z81" s="146"/>
      <c r="AA81" s="146"/>
      <c r="AB81" s="146"/>
      <c r="AC81" s="146"/>
      <c r="AD81" s="146"/>
      <c r="AE81" s="146"/>
      <c r="AF81" s="146"/>
      <c r="AG81" s="145" t="str" cm="1">
        <f t="array" ref="AG81">IF(OR(AND(T85:T109=""),NOT($V$4="Eine Vorlage zur Zielwertüberwachung")),"",ROUND(AVERAGE(T85:T109),IF(T84="0 Komastellen",0,IF(T84="1 Komastelle",1,IF(T84="2 Komastellen",2,IF(T84="3 Komastellen",3,1))))))</f>
        <v/>
      </c>
      <c r="AH81" s="145"/>
      <c r="AI81" s="145"/>
      <c r="AK81" s="66" t="str">
        <f>IF($V$4="Eine Vorlage zur Zielwertüberwachung","Verwendeter ZW =","")</f>
        <v/>
      </c>
      <c r="AL81" s="144" t="s">
        <v>36</v>
      </c>
      <c r="AM81" s="144"/>
      <c r="AN81" s="146" t="str">
        <f>IF(AND($V$4="Eine Vorlage zur Zielwertüberwachung",NOT(AY81="")),"errechneter Mittelwert:","")</f>
        <v/>
      </c>
      <c r="AO81" s="146"/>
      <c r="AP81" s="146"/>
      <c r="AQ81" s="146"/>
      <c r="AR81" s="146"/>
      <c r="AS81" s="146"/>
      <c r="AT81" s="146"/>
      <c r="AU81" s="146"/>
      <c r="AV81" s="146"/>
      <c r="AW81" s="146"/>
      <c r="AX81" s="146"/>
      <c r="AY81" s="145" t="str" cm="1">
        <f t="array" ref="AY81">IF(OR(AND(AL85:AL109=""),NOT($V$4="Eine Vorlage zur Zielwertüberwachung")),"",ROUND(AVERAGE(AL85:AL109),IF(AL84="0 Komastellen",0,IF(AL84="1 Komastelle",1,IF(AL84="2 Komastellen",2,IF(AL84="3 Komastellen",3,1))))))</f>
        <v/>
      </c>
      <c r="AZ81" s="145"/>
      <c r="BA81" s="145"/>
    </row>
    <row r="82" spans="1:56" x14ac:dyDescent="0.2">
      <c r="A82" s="51" t="s">
        <v>1</v>
      </c>
      <c r="B82" s="45" t="str">
        <f>O79</f>
        <v>mmol/l</v>
      </c>
      <c r="C82" s="46"/>
      <c r="D82" s="164" t="s">
        <v>2</v>
      </c>
      <c r="E82" s="157"/>
      <c r="F82" s="164" t="s">
        <v>3</v>
      </c>
      <c r="G82" s="157"/>
      <c r="H82" s="164" t="s">
        <v>4</v>
      </c>
      <c r="I82" s="157"/>
      <c r="J82" s="156" t="str">
        <f>IF(AND($V$4="Eine Vorlage zur Zielwertüberwachung",B81="errechneter Mw"),"Mw","Zw")</f>
        <v>Zw</v>
      </c>
      <c r="K82" s="157"/>
      <c r="L82" s="156" t="s">
        <v>5</v>
      </c>
      <c r="M82" s="170"/>
      <c r="N82" s="164" t="s">
        <v>6</v>
      </c>
      <c r="O82" s="170"/>
      <c r="P82" s="150" t="s">
        <v>7</v>
      </c>
      <c r="Q82" s="170"/>
      <c r="R82" s="23"/>
      <c r="S82" s="51" t="s">
        <v>1</v>
      </c>
      <c r="T82" s="45" t="str">
        <f>AG79</f>
        <v>mmol/l</v>
      </c>
      <c r="U82" s="46"/>
      <c r="V82" s="164" t="s">
        <v>2</v>
      </c>
      <c r="W82" s="157"/>
      <c r="X82" s="164" t="s">
        <v>3</v>
      </c>
      <c r="Y82" s="157"/>
      <c r="Z82" s="164" t="s">
        <v>4</v>
      </c>
      <c r="AA82" s="157"/>
      <c r="AB82" s="156" t="str">
        <f>IF(AND($V$4="Eine Vorlage zur Zielwertüberwachung",T81="errechneter Mw"),"Mw","Zw")</f>
        <v>Zw</v>
      </c>
      <c r="AC82" s="157"/>
      <c r="AD82" s="156" t="s">
        <v>5</v>
      </c>
      <c r="AE82" s="170"/>
      <c r="AF82" s="164" t="s">
        <v>6</v>
      </c>
      <c r="AG82" s="170"/>
      <c r="AH82" s="150" t="s">
        <v>7</v>
      </c>
      <c r="AI82" s="170"/>
      <c r="AJ82" s="44"/>
      <c r="AK82" s="51" t="s">
        <v>1</v>
      </c>
      <c r="AL82" s="45" t="str">
        <f>AY79</f>
        <v>U/l</v>
      </c>
      <c r="AM82" s="46"/>
      <c r="AN82" s="164" t="s">
        <v>2</v>
      </c>
      <c r="AO82" s="157"/>
      <c r="AP82" s="164" t="s">
        <v>3</v>
      </c>
      <c r="AQ82" s="157"/>
      <c r="AR82" s="164" t="s">
        <v>4</v>
      </c>
      <c r="AS82" s="157"/>
      <c r="AT82" s="156" t="str">
        <f>IF(AND($V$4="Eine Vorlage zur Zielwertüberwachung",AL81="errechneter Mw"),"Mw","Zw")</f>
        <v>Zw</v>
      </c>
      <c r="AU82" s="157"/>
      <c r="AV82" s="156" t="s">
        <v>5</v>
      </c>
      <c r="AW82" s="170"/>
      <c r="AX82" s="164" t="s">
        <v>6</v>
      </c>
      <c r="AY82" s="170"/>
      <c r="AZ82" s="150" t="s">
        <v>7</v>
      </c>
      <c r="BA82" s="170"/>
      <c r="BC82" s="211" t="s">
        <v>263</v>
      </c>
      <c r="BD82" s="212"/>
    </row>
    <row r="83" spans="1:56" x14ac:dyDescent="0.2">
      <c r="A83" s="47" t="s">
        <v>10</v>
      </c>
      <c r="B83" s="50" t="s">
        <v>28</v>
      </c>
      <c r="C83" s="46"/>
      <c r="D83" s="17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12.67</v>
      </c>
      <c r="E83" s="181"/>
      <c r="F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13.41</v>
      </c>
      <c r="G83" s="181"/>
      <c r="H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14.16</v>
      </c>
      <c r="I83" s="181"/>
      <c r="J83" s="178"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14.9</v>
      </c>
      <c r="K83" s="181"/>
      <c r="L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15.64</v>
      </c>
      <c r="M83" s="181"/>
      <c r="N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16.39</v>
      </c>
      <c r="O83" s="181"/>
      <c r="P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17.13</v>
      </c>
      <c r="Q83" s="181"/>
      <c r="R83" s="43"/>
      <c r="S83" s="47" t="s">
        <v>10</v>
      </c>
      <c r="T83" s="50" t="s">
        <v>28</v>
      </c>
      <c r="U83" s="46"/>
      <c r="V83" s="17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2.46</v>
      </c>
      <c r="W83" s="181"/>
      <c r="X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2.5399999999999996</v>
      </c>
      <c r="Y83" s="181"/>
      <c r="Z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2.6199999999999997</v>
      </c>
      <c r="AA83" s="181"/>
      <c r="AB83" s="178"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2.7</v>
      </c>
      <c r="AC83" s="181"/>
      <c r="AD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2.78</v>
      </c>
      <c r="AE83" s="181"/>
      <c r="AF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2.86</v>
      </c>
      <c r="AG83" s="181"/>
      <c r="AH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2.94</v>
      </c>
      <c r="AI83" s="181"/>
      <c r="AJ83" s="44"/>
      <c r="AK83" s="47" t="s">
        <v>10</v>
      </c>
      <c r="AL83" s="50" t="s">
        <v>28</v>
      </c>
      <c r="AM83" s="46"/>
      <c r="AN83" s="15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238</v>
      </c>
      <c r="AO83" s="152"/>
      <c r="AP83" s="151">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256</v>
      </c>
      <c r="AQ83" s="152"/>
      <c r="AR83" s="151">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273</v>
      </c>
      <c r="AS83" s="152"/>
      <c r="AT83" s="15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290</v>
      </c>
      <c r="AU83" s="152"/>
      <c r="AV83" s="151">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307</v>
      </c>
      <c r="AW83" s="152"/>
      <c r="AX83" s="151">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324</v>
      </c>
      <c r="AY83" s="152"/>
      <c r="AZ83" s="151">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342</v>
      </c>
      <c r="BA83" s="152"/>
      <c r="BC83" s="213"/>
      <c r="BD83" s="214"/>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7"/>
      <c r="BD84" s="128"/>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5"/>
      <c r="BD85" s="216"/>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5"/>
      <c r="BD86" s="216"/>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5"/>
      <c r="BD87" s="216"/>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5"/>
      <c r="BD88" s="216"/>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5"/>
      <c r="BD89" s="216"/>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5"/>
      <c r="BD90" s="216"/>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5"/>
      <c r="BD91" s="216"/>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5"/>
      <c r="BD92" s="216"/>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5"/>
      <c r="BD93" s="216"/>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5"/>
      <c r="BD94" s="216"/>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5"/>
      <c r="BD95" s="216"/>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5"/>
      <c r="BD96" s="216"/>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5"/>
      <c r="BD97" s="216"/>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5"/>
      <c r="BD98" s="216"/>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5"/>
      <c r="BD99" s="216"/>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5"/>
      <c r="BD100" s="216"/>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5"/>
      <c r="BD101" s="216"/>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5"/>
      <c r="BD102" s="216"/>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5"/>
      <c r="BD103" s="216"/>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5"/>
      <c r="BD104" s="216"/>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5"/>
      <c r="BD105" s="216"/>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5"/>
      <c r="BD106" s="216"/>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5"/>
      <c r="BD107" s="216"/>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5"/>
      <c r="BD108" s="216"/>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5"/>
      <c r="BD109" s="216"/>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84" t="s">
        <v>138</v>
      </c>
      <c r="B113" s="185"/>
      <c r="C113" s="20"/>
      <c r="D113" s="158" t="s">
        <v>0</v>
      </c>
      <c r="E113" s="159"/>
      <c r="F113" s="159"/>
      <c r="G113" s="159"/>
      <c r="H113" s="159"/>
      <c r="I113" s="159"/>
      <c r="J113" s="159"/>
      <c r="K113" s="159"/>
      <c r="L113" s="159"/>
      <c r="M113" s="160"/>
      <c r="N113" s="153">
        <f>IFERROR(VLOOKUP(A113,'Qualabtoleranzen&amp;Einheiten'!$B$6:$E$200,2,FALSE),"")</f>
        <v>0.18</v>
      </c>
      <c r="O113" s="153"/>
      <c r="P113" s="153"/>
      <c r="Q113" s="154"/>
      <c r="R113" s="21"/>
      <c r="S113" s="184" t="s">
        <v>74</v>
      </c>
      <c r="T113" s="185"/>
      <c r="U113" s="20"/>
      <c r="V113" s="158" t="s">
        <v>0</v>
      </c>
      <c r="W113" s="159"/>
      <c r="X113" s="159"/>
      <c r="Y113" s="159"/>
      <c r="Z113" s="159"/>
      <c r="AA113" s="159"/>
      <c r="AB113" s="159"/>
      <c r="AC113" s="159"/>
      <c r="AD113" s="159"/>
      <c r="AE113" s="160"/>
      <c r="AF113" s="153">
        <f>IFERROR(VLOOKUP(S113,'Qualabtoleranzen&amp;Einheiten'!$B$6:$E$200,2,FALSE),"")</f>
        <v>0.25</v>
      </c>
      <c r="AG113" s="153"/>
      <c r="AH113" s="153"/>
      <c r="AI113" s="154"/>
      <c r="AK113" s="184" t="s">
        <v>107</v>
      </c>
      <c r="AL113" s="185"/>
      <c r="AM113" s="20"/>
      <c r="AN113" s="158" t="s">
        <v>0</v>
      </c>
      <c r="AO113" s="159"/>
      <c r="AP113" s="159"/>
      <c r="AQ113" s="159"/>
      <c r="AR113" s="159"/>
      <c r="AS113" s="159"/>
      <c r="AT113" s="159"/>
      <c r="AU113" s="159"/>
      <c r="AV113" s="159"/>
      <c r="AW113" s="160"/>
      <c r="AX113" s="153">
        <f>IFERROR(VLOOKUP(AK113,'Qualabtoleranzen&amp;Einheiten'!$B$6:$E$200,2,FALSE),"")</f>
        <v>0.18</v>
      </c>
      <c r="AY113" s="153"/>
      <c r="AZ113" s="153"/>
      <c r="BA113" s="154"/>
    </row>
    <row r="114" spans="1:79" ht="12.75" customHeight="1" x14ac:dyDescent="0.2">
      <c r="A114" s="186"/>
      <c r="B114" s="187"/>
      <c r="C114" s="20"/>
      <c r="D114" s="158" t="s">
        <v>8</v>
      </c>
      <c r="E114" s="159"/>
      <c r="F114" s="159"/>
      <c r="G114" s="159"/>
      <c r="H114" s="159"/>
      <c r="I114" s="159"/>
      <c r="J114" s="159"/>
      <c r="K114" s="159"/>
      <c r="L114" s="159"/>
      <c r="M114" s="160"/>
      <c r="N114" s="182">
        <f>IFERROR(VLOOKUP(A113,'Qualabtoleranzen&amp;Einheiten'!$B$6:$E$200,3,FALSE),"")</f>
        <v>0.18</v>
      </c>
      <c r="O114" s="182"/>
      <c r="P114" s="182"/>
      <c r="Q114" s="183"/>
      <c r="R114" s="21"/>
      <c r="S114" s="186"/>
      <c r="T114" s="187"/>
      <c r="U114" s="20"/>
      <c r="V114" s="158" t="s">
        <v>8</v>
      </c>
      <c r="W114" s="159"/>
      <c r="X114" s="159"/>
      <c r="Y114" s="159"/>
      <c r="Z114" s="159"/>
      <c r="AA114" s="159"/>
      <c r="AB114" s="159"/>
      <c r="AC114" s="159"/>
      <c r="AD114" s="159"/>
      <c r="AE114" s="160"/>
      <c r="AF114" s="182">
        <f>IFERROR(VLOOKUP(S113,'Qualabtoleranzen&amp;Einheiten'!$B$6:$E$200,3,FALSE),"")</f>
        <v>0.25</v>
      </c>
      <c r="AG114" s="182"/>
      <c r="AH114" s="182"/>
      <c r="AI114" s="183"/>
      <c r="AK114" s="186"/>
      <c r="AL114" s="187"/>
      <c r="AM114" s="20"/>
      <c r="AN114" s="158" t="s">
        <v>8</v>
      </c>
      <c r="AO114" s="159"/>
      <c r="AP114" s="159"/>
      <c r="AQ114" s="159"/>
      <c r="AR114" s="159"/>
      <c r="AS114" s="159"/>
      <c r="AT114" s="159"/>
      <c r="AU114" s="159"/>
      <c r="AV114" s="159"/>
      <c r="AW114" s="160"/>
      <c r="AX114" s="182">
        <f>IFERROR(VLOOKUP(AK113,'Qualabtoleranzen&amp;Einheiten'!$B$6:$E$200,3,FALSE),"")</f>
        <v>0.2</v>
      </c>
      <c r="AY114" s="182"/>
      <c r="AZ114" s="182"/>
      <c r="BA114" s="183"/>
    </row>
    <row r="115" spans="1:79" s="24" customFormat="1" ht="12.75" customHeight="1" x14ac:dyDescent="0.2">
      <c r="A115" s="174"/>
      <c r="B115" s="175"/>
      <c r="C115" s="20"/>
      <c r="D115" s="161" t="str">
        <f>IF(AND($V$4="Eine Vorlage zur Zielwertermittlung",NOT(L115="----------")),"neuer Zielwert",IF(NOT($V$4="Eine Vorlage zur Zielwertermittlung"),"Zielwert",""))</f>
        <v>Zielwert</v>
      </c>
      <c r="E115" s="162"/>
      <c r="F115" s="162"/>
      <c r="G115" s="162"/>
      <c r="H115" s="162"/>
      <c r="I115" s="162"/>
      <c r="J115" s="162"/>
      <c r="K115" s="163"/>
      <c r="L115" s="171">
        <v>153</v>
      </c>
      <c r="M115" s="171"/>
      <c r="N115" s="171"/>
      <c r="O115" s="147" t="str">
        <f>IFERROR(VLOOKUP(A113,'Qualabtoleranzen&amp;Einheiten'!$B$6:$E$200,4,FALSE),"Einheit")</f>
        <v>µmol/l</v>
      </c>
      <c r="P115" s="148"/>
      <c r="Q115" s="149"/>
      <c r="R115" s="21"/>
      <c r="S115" s="174"/>
      <c r="T115" s="175"/>
      <c r="U115" s="20"/>
      <c r="V115" s="161" t="str">
        <f>IF(AND($V$4="Eine Vorlage zur Zielwertermittlung",NOT(AD115="----------")),"neuer Zielwert",IF(NOT($V$4="Eine Vorlage zur Zielwertermittlung"),"Zielwert",""))</f>
        <v>Zielwert</v>
      </c>
      <c r="W115" s="162"/>
      <c r="X115" s="162"/>
      <c r="Y115" s="162"/>
      <c r="Z115" s="162"/>
      <c r="AA115" s="162"/>
      <c r="AB115" s="162"/>
      <c r="AC115" s="163"/>
      <c r="AD115" s="171">
        <v>30.8</v>
      </c>
      <c r="AE115" s="171"/>
      <c r="AF115" s="171"/>
      <c r="AG115" s="147" t="str">
        <f>IFERROR(VLOOKUP(S113,'Qualabtoleranzen&amp;Einheiten'!$B$6:$E$200,4,FALSE),"Einheit")</f>
        <v>µmol/l</v>
      </c>
      <c r="AH115" s="148"/>
      <c r="AI115" s="149"/>
      <c r="AJ115" s="17"/>
      <c r="AK115" s="174"/>
      <c r="AL115" s="175"/>
      <c r="AM115" s="20"/>
      <c r="AN115" s="161" t="str">
        <f>IF(AND($V$4="Eine Vorlage zur Zielwertermittlung",NOT(AV115="----------")),"neuer Zielwert",IF(NOT($V$4="Eine Vorlage zur Zielwertermittlung"),"Zielwert",""))</f>
        <v>Zielwert</v>
      </c>
      <c r="AO115" s="162"/>
      <c r="AP115" s="162"/>
      <c r="AQ115" s="162"/>
      <c r="AR115" s="162"/>
      <c r="AS115" s="162"/>
      <c r="AT115" s="162"/>
      <c r="AU115" s="163"/>
      <c r="AV115" s="171">
        <v>100</v>
      </c>
      <c r="AW115" s="171"/>
      <c r="AX115" s="171"/>
      <c r="AY115" s="147" t="str">
        <f>IFERROR(VLOOKUP(AK113,'Qualabtoleranzen&amp;Einheiten'!$B$6:$E$200,4,FALSE),"Einheit")</f>
        <v>U/l</v>
      </c>
      <c r="AZ115" s="148"/>
      <c r="BA115" s="14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76"/>
      <c r="B116" s="177"/>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v>
      </c>
      <c r="M116" s="173"/>
      <c r="N116" s="173"/>
      <c r="O116" s="150" t="str">
        <f>IF(L116="","",O115)</f>
        <v>µmol/l</v>
      </c>
      <c r="P116" s="150"/>
      <c r="Q116" s="150"/>
      <c r="R116" s="21"/>
      <c r="S116" s="176"/>
      <c r="T116" s="177"/>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173"/>
      <c r="AF116" s="173"/>
      <c r="AG116" s="150" t="str">
        <f>IF(AD116="","",AG115)</f>
        <v>µmol/l</v>
      </c>
      <c r="AH116" s="150"/>
      <c r="AI116" s="150"/>
      <c r="AJ116" s="17"/>
      <c r="AK116" s="176"/>
      <c r="AL116" s="177"/>
      <c r="AM116" s="20"/>
      <c r="AN116" s="172" t="str">
        <f>IF(AV116="","","Standardabweichung")</f>
        <v>Standardabweichung</v>
      </c>
      <c r="AO116" s="172"/>
      <c r="AP116" s="172"/>
      <c r="AQ116" s="172"/>
      <c r="AR116" s="172"/>
      <c r="AS116" s="172"/>
      <c r="AT116" s="172"/>
      <c r="AU116" s="172"/>
      <c r="AV116" s="17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173"/>
      <c r="AX116" s="173"/>
      <c r="AY116" s="150" t="str">
        <f>IF(AV116="","",AY115)</f>
        <v>U/l</v>
      </c>
      <c r="AZ116" s="150"/>
      <c r="BA116" s="150"/>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44" t="s">
        <v>36</v>
      </c>
      <c r="C117" s="144"/>
      <c r="D117" s="146" t="str">
        <f>IF(AND($V$4="Eine Vorlage zur Zielwertüberwachung",NOT(O117="")),"errechneter Mittelwert:","")</f>
        <v/>
      </c>
      <c r="E117" s="146"/>
      <c r="F117" s="146"/>
      <c r="G117" s="146"/>
      <c r="H117" s="146"/>
      <c r="I117" s="146"/>
      <c r="J117" s="146"/>
      <c r="K117" s="146"/>
      <c r="L117" s="146"/>
      <c r="M117" s="146"/>
      <c r="N117" s="146"/>
      <c r="O117" s="145" t="str" cm="1">
        <f t="array" ref="O117">IF(OR(AND(B121:B145=""),NOT($V$4="Eine Vorlage zur Zielwertüberwachung")),"",ROUND(AVERAGE(B121:B145),IF(B120="0 Komastellen",0,IF(B120="1 Komastelle",1,IF(B120="2 Komastellen",2,IF(B120="3 Komastellen",3,1))))))</f>
        <v/>
      </c>
      <c r="P117" s="145"/>
      <c r="Q117" s="145"/>
      <c r="R117" s="22"/>
      <c r="S117" s="66" t="str">
        <f>IF($V$4="Eine Vorlage zur Zielwertüberwachung","Verwendeter ZW =","")</f>
        <v/>
      </c>
      <c r="T117" s="144" t="s">
        <v>36</v>
      </c>
      <c r="U117" s="144"/>
      <c r="V117" s="146" t="str">
        <f>IF(AND($V$4="Eine Vorlage zur Zielwertüberwachung",NOT(AG117="")),"errechneter Mittelwert:","")</f>
        <v/>
      </c>
      <c r="W117" s="146"/>
      <c r="X117" s="146"/>
      <c r="Y117" s="146"/>
      <c r="Z117" s="146"/>
      <c r="AA117" s="146"/>
      <c r="AB117" s="146"/>
      <c r="AC117" s="146"/>
      <c r="AD117" s="146"/>
      <c r="AE117" s="146"/>
      <c r="AF117" s="146"/>
      <c r="AG117" s="145" t="str" cm="1">
        <f t="array" ref="AG117">IF(OR(AND(T121:T145=""),NOT($V$4="Eine Vorlage zur Zielwertüberwachung")),"",ROUND(AVERAGE(T121:T145),IF(T120="0 Komastellen",0,IF(T120="1 Komastelle",1,IF(T120="2 Komastellen",2,IF(T120="3 Komastellen",3,1))))))</f>
        <v/>
      </c>
      <c r="AH117" s="145"/>
      <c r="AI117" s="145"/>
      <c r="AK117" s="66" t="str">
        <f>IF($V$4="Eine Vorlage zur Zielwertüberwachung","Verwendeter ZW =","")</f>
        <v/>
      </c>
      <c r="AL117" s="144" t="s">
        <v>36</v>
      </c>
      <c r="AM117" s="144"/>
      <c r="AN117" s="146" t="str">
        <f>IF(AND($V$4="Eine Vorlage zur Zielwertüberwachung",NOT(AY117="")),"errechneter Mittelwert:","")</f>
        <v/>
      </c>
      <c r="AO117" s="146"/>
      <c r="AP117" s="146"/>
      <c r="AQ117" s="146"/>
      <c r="AR117" s="146"/>
      <c r="AS117" s="146"/>
      <c r="AT117" s="146"/>
      <c r="AU117" s="146"/>
      <c r="AV117" s="146"/>
      <c r="AW117" s="146"/>
      <c r="AX117" s="146"/>
      <c r="AY117" s="145" t="str" cm="1">
        <f t="array" ref="AY117">IF(OR(AND(AL121:AL145=""),NOT($V$4="Eine Vorlage zur Zielwertüberwachung")),"",ROUND(AVERAGE(AL121:AL145),IF(AL120="0 Komastellen",0,IF(AL120="1 Komastelle",1,IF(AL120="2 Komastellen",2,IF(AL120="3 Komastellen",3,1))))))</f>
        <v/>
      </c>
      <c r="AZ117" s="145"/>
      <c r="BA117" s="145"/>
    </row>
    <row r="118" spans="1:79" x14ac:dyDescent="0.2">
      <c r="A118" s="51" t="s">
        <v>1</v>
      </c>
      <c r="B118" s="45" t="str">
        <f>O115</f>
        <v>µmol/l</v>
      </c>
      <c r="C118" s="46"/>
      <c r="D118" s="164" t="s">
        <v>2</v>
      </c>
      <c r="E118" s="157"/>
      <c r="F118" s="164" t="s">
        <v>3</v>
      </c>
      <c r="G118" s="157"/>
      <c r="H118" s="164" t="s">
        <v>4</v>
      </c>
      <c r="I118" s="157"/>
      <c r="J118" s="156" t="str">
        <f>IF(AND($V$4="Eine Vorlage zur Zielwertüberwachung",B117="errechneter Mw"),"Mw","Zw")</f>
        <v>Zw</v>
      </c>
      <c r="K118" s="157"/>
      <c r="L118" s="156" t="s">
        <v>5</v>
      </c>
      <c r="M118" s="170"/>
      <c r="N118" s="164" t="s">
        <v>6</v>
      </c>
      <c r="O118" s="170"/>
      <c r="P118" s="150" t="s">
        <v>7</v>
      </c>
      <c r="Q118" s="170"/>
      <c r="R118" s="23"/>
      <c r="S118" s="51" t="s">
        <v>1</v>
      </c>
      <c r="T118" s="45" t="str">
        <f>AG115</f>
        <v>µmol/l</v>
      </c>
      <c r="U118" s="46"/>
      <c r="V118" s="164" t="s">
        <v>2</v>
      </c>
      <c r="W118" s="157"/>
      <c r="X118" s="164" t="s">
        <v>3</v>
      </c>
      <c r="Y118" s="157"/>
      <c r="Z118" s="164" t="s">
        <v>4</v>
      </c>
      <c r="AA118" s="157"/>
      <c r="AB118" s="156" t="str">
        <f>IF(AND($V$4="Eine Vorlage zur Zielwertüberwachung",T117="errechneter Mw"),"Mw","Zw")</f>
        <v>Zw</v>
      </c>
      <c r="AC118" s="157"/>
      <c r="AD118" s="156" t="s">
        <v>5</v>
      </c>
      <c r="AE118" s="170"/>
      <c r="AF118" s="164" t="s">
        <v>6</v>
      </c>
      <c r="AG118" s="170"/>
      <c r="AH118" s="150" t="s">
        <v>7</v>
      </c>
      <c r="AI118" s="170"/>
      <c r="AJ118" s="44"/>
      <c r="AK118" s="51" t="s">
        <v>1</v>
      </c>
      <c r="AL118" s="45" t="str">
        <f>AY115</f>
        <v>U/l</v>
      </c>
      <c r="AM118" s="46"/>
      <c r="AN118" s="164" t="s">
        <v>2</v>
      </c>
      <c r="AO118" s="157"/>
      <c r="AP118" s="164" t="s">
        <v>3</v>
      </c>
      <c r="AQ118" s="157"/>
      <c r="AR118" s="164" t="s">
        <v>4</v>
      </c>
      <c r="AS118" s="157"/>
      <c r="AT118" s="156" t="str">
        <f>IF(AND($V$4="Eine Vorlage zur Zielwertüberwachung",AL117="errechneter Mw"),"Mw","Zw")</f>
        <v>Zw</v>
      </c>
      <c r="AU118" s="157"/>
      <c r="AV118" s="156" t="s">
        <v>5</v>
      </c>
      <c r="AW118" s="170"/>
      <c r="AX118" s="164" t="s">
        <v>6</v>
      </c>
      <c r="AY118" s="170"/>
      <c r="AZ118" s="150" t="s">
        <v>7</v>
      </c>
      <c r="BA118" s="170"/>
      <c r="BC118" s="211" t="s">
        <v>263</v>
      </c>
      <c r="BD118" s="212"/>
    </row>
    <row r="119" spans="1:79" x14ac:dyDescent="0.2">
      <c r="A119" s="47" t="s">
        <v>10</v>
      </c>
      <c r="B119" s="50" t="s">
        <v>28</v>
      </c>
      <c r="C119" s="46"/>
      <c r="D119" s="15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126</v>
      </c>
      <c r="E119" s="152"/>
      <c r="F119" s="15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135</v>
      </c>
      <c r="G119" s="152"/>
      <c r="H119" s="15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144</v>
      </c>
      <c r="I119" s="152"/>
      <c r="J119" s="15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153</v>
      </c>
      <c r="K119" s="152"/>
      <c r="L119" s="151">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162</v>
      </c>
      <c r="M119" s="152"/>
      <c r="N119" s="151">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171</v>
      </c>
      <c r="O119" s="152"/>
      <c r="P119" s="151">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180</v>
      </c>
      <c r="Q119" s="152"/>
      <c r="R119" s="43"/>
      <c r="S119" s="47" t="s">
        <v>10</v>
      </c>
      <c r="T119" s="50" t="s">
        <v>28</v>
      </c>
      <c r="U119" s="46"/>
      <c r="V119" s="15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23.1</v>
      </c>
      <c r="W119" s="152"/>
      <c r="X119" s="15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25.700000000000003</v>
      </c>
      <c r="Y119" s="152"/>
      <c r="Z119" s="15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28.3</v>
      </c>
      <c r="AA119" s="152"/>
      <c r="AB119" s="15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30.8</v>
      </c>
      <c r="AC119" s="152"/>
      <c r="AD119" s="151">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33.299999999999997</v>
      </c>
      <c r="AE119" s="152"/>
      <c r="AF119" s="151">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35.9</v>
      </c>
      <c r="AG119" s="152"/>
      <c r="AH119" s="151">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38.5</v>
      </c>
      <c r="AI119" s="152"/>
      <c r="AJ119" s="44"/>
      <c r="AK119" s="47" t="s">
        <v>10</v>
      </c>
      <c r="AL119" s="50" t="s">
        <v>28</v>
      </c>
      <c r="AM119" s="46"/>
      <c r="AN119" s="15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v>
      </c>
      <c r="AO119" s="152"/>
      <c r="AP119" s="151">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88</v>
      </c>
      <c r="AQ119" s="152"/>
      <c r="AR119" s="151">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94</v>
      </c>
      <c r="AS119" s="152"/>
      <c r="AT119" s="155"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100</v>
      </c>
      <c r="AU119" s="152"/>
      <c r="AV119" s="151">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W119" s="152"/>
      <c r="AX119" s="151">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112</v>
      </c>
      <c r="AY119" s="152"/>
      <c r="AZ119" s="151">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118</v>
      </c>
      <c r="BA119" s="152"/>
      <c r="BC119" s="213"/>
      <c r="BD119" s="214"/>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7"/>
      <c r="BD120" s="128"/>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5"/>
      <c r="BD121" s="216"/>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5"/>
      <c r="BD122" s="216"/>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5"/>
      <c r="BD123" s="216"/>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5"/>
      <c r="BD124" s="216"/>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5"/>
      <c r="BD125" s="216"/>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5"/>
      <c r="BD126" s="216"/>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5"/>
      <c r="BD127" s="216"/>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5"/>
      <c r="BD128" s="216"/>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5"/>
      <c r="BD129" s="216"/>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5"/>
      <c r="BD130" s="216"/>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5"/>
      <c r="BD131" s="216"/>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5"/>
      <c r="BD132" s="216"/>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5"/>
      <c r="BD133" s="216"/>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5"/>
      <c r="BD134" s="216"/>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5"/>
      <c r="BD135" s="216"/>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5"/>
      <c r="BD136" s="216"/>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5"/>
      <c r="BD137" s="216"/>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5"/>
      <c r="BD138" s="216"/>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5"/>
      <c r="BD139" s="216"/>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5"/>
      <c r="BD140" s="216"/>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5"/>
      <c r="BD141" s="216"/>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5"/>
      <c r="BD142" s="216"/>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5"/>
      <c r="BD143" s="216"/>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5"/>
      <c r="BD144" s="216"/>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5"/>
      <c r="BD145" s="216"/>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84" t="s">
        <v>108</v>
      </c>
      <c r="B149" s="185"/>
      <c r="C149" s="20"/>
      <c r="D149" s="158" t="s">
        <v>0</v>
      </c>
      <c r="E149" s="159"/>
      <c r="F149" s="159"/>
      <c r="G149" s="159"/>
      <c r="H149" s="159"/>
      <c r="I149" s="159"/>
      <c r="J149" s="159"/>
      <c r="K149" s="159"/>
      <c r="L149" s="159"/>
      <c r="M149" s="160"/>
      <c r="N149" s="153">
        <f>IFERROR(VLOOKUP(A149,'Qualabtoleranzen&amp;Einheiten'!$B$6:$E$200,2,FALSE),"")</f>
        <v>0.09</v>
      </c>
      <c r="O149" s="153"/>
      <c r="P149" s="153"/>
      <c r="Q149" s="154"/>
      <c r="R149" s="21"/>
      <c r="S149" s="184" t="s">
        <v>67</v>
      </c>
      <c r="T149" s="185"/>
      <c r="U149" s="20"/>
      <c r="V149" s="158" t="s">
        <v>0</v>
      </c>
      <c r="W149" s="159"/>
      <c r="X149" s="159"/>
      <c r="Y149" s="159"/>
      <c r="Z149" s="159"/>
      <c r="AA149" s="159"/>
      <c r="AB149" s="159"/>
      <c r="AC149" s="159"/>
      <c r="AD149" s="159"/>
      <c r="AE149" s="160"/>
      <c r="AF149" s="153">
        <f>IFERROR(VLOOKUP(S149,'Qualabtoleranzen&amp;Einheiten'!$B$6:$E$200,2,FALSE),"")</f>
        <v>0.18</v>
      </c>
      <c r="AG149" s="153"/>
      <c r="AH149" s="153"/>
      <c r="AI149" s="154"/>
      <c r="AK149" s="184" t="s">
        <v>59</v>
      </c>
      <c r="AL149" s="185"/>
      <c r="AM149" s="20"/>
      <c r="AN149" s="158" t="s">
        <v>0</v>
      </c>
      <c r="AO149" s="159"/>
      <c r="AP149" s="159"/>
      <c r="AQ149" s="159"/>
      <c r="AR149" s="159"/>
      <c r="AS149" s="159"/>
      <c r="AT149" s="159"/>
      <c r="AU149" s="159"/>
      <c r="AV149" s="159"/>
      <c r="AW149" s="160"/>
      <c r="AX149" s="153">
        <f>IFERROR(VLOOKUP(AK149,'Qualabtoleranzen&amp;Einheiten'!$B$6:$E$200,2,FALSE),"")</f>
        <v>0.18</v>
      </c>
      <c r="AY149" s="153"/>
      <c r="AZ149" s="153"/>
      <c r="BA149" s="154"/>
    </row>
    <row r="150" spans="1:79" ht="12.75" customHeight="1" x14ac:dyDescent="0.2">
      <c r="A150" s="186"/>
      <c r="B150" s="187"/>
      <c r="C150" s="20"/>
      <c r="D150" s="158" t="s">
        <v>8</v>
      </c>
      <c r="E150" s="159"/>
      <c r="F150" s="159"/>
      <c r="G150" s="159"/>
      <c r="H150" s="159"/>
      <c r="I150" s="159"/>
      <c r="J150" s="159"/>
      <c r="K150" s="159"/>
      <c r="L150" s="159"/>
      <c r="M150" s="160"/>
      <c r="N150" s="182">
        <f>IFERROR(VLOOKUP(A149,'Qualabtoleranzen&amp;Einheiten'!$B$6:$E$200,3,FALSE),"")</f>
        <v>0.15</v>
      </c>
      <c r="O150" s="182"/>
      <c r="P150" s="182"/>
      <c r="Q150" s="183"/>
      <c r="R150" s="21"/>
      <c r="S150" s="186"/>
      <c r="T150" s="187"/>
      <c r="U150" s="20"/>
      <c r="V150" s="158" t="s">
        <v>8</v>
      </c>
      <c r="W150" s="159"/>
      <c r="X150" s="159"/>
      <c r="Y150" s="159"/>
      <c r="Z150" s="159"/>
      <c r="AA150" s="159"/>
      <c r="AB150" s="159"/>
      <c r="AC150" s="159"/>
      <c r="AD150" s="159"/>
      <c r="AE150" s="160"/>
      <c r="AF150" s="182">
        <f>IFERROR(VLOOKUP(S149,'Qualabtoleranzen&amp;Einheiten'!$B$6:$E$200,3,FALSE),"")</f>
        <v>0.2</v>
      </c>
      <c r="AG150" s="182"/>
      <c r="AH150" s="182"/>
      <c r="AI150" s="183"/>
      <c r="AK150" s="186"/>
      <c r="AL150" s="187"/>
      <c r="AM150" s="20"/>
      <c r="AN150" s="158" t="s">
        <v>8</v>
      </c>
      <c r="AO150" s="159"/>
      <c r="AP150" s="159"/>
      <c r="AQ150" s="159"/>
      <c r="AR150" s="159"/>
      <c r="AS150" s="159"/>
      <c r="AT150" s="159"/>
      <c r="AU150" s="159"/>
      <c r="AV150" s="159"/>
      <c r="AW150" s="160"/>
      <c r="AX150" s="182">
        <f>IFERROR(VLOOKUP(AK149,'Qualabtoleranzen&amp;Einheiten'!$B$6:$E$200,3,FALSE),"")</f>
        <v>0.2</v>
      </c>
      <c r="AY150" s="182"/>
      <c r="AZ150" s="182"/>
      <c r="BA150" s="183"/>
    </row>
    <row r="151" spans="1:79" s="24" customFormat="1" ht="12.75" customHeight="1" x14ac:dyDescent="0.2">
      <c r="A151" s="174"/>
      <c r="B151" s="175"/>
      <c r="C151" s="20"/>
      <c r="D151" s="161" t="str">
        <f>IF(AND($V$4="Eine Vorlage zur Zielwertermittlung",NOT(L151="----------")),"neuer Zielwert",IF(NOT($V$4="Eine Vorlage zur Zielwertermittlung"),"Zielwert",""))</f>
        <v>Zielwert</v>
      </c>
      <c r="E151" s="162"/>
      <c r="F151" s="162"/>
      <c r="G151" s="162"/>
      <c r="H151" s="162"/>
      <c r="I151" s="162"/>
      <c r="J151" s="162"/>
      <c r="K151" s="163"/>
      <c r="L151" s="171">
        <v>6.2</v>
      </c>
      <c r="M151" s="171"/>
      <c r="N151" s="171"/>
      <c r="O151" s="147" t="str">
        <f>IFERROR(VLOOKUP(A149,'Qualabtoleranzen&amp;Einheiten'!$B$6:$E$200,4,FALSE),"Einheit")</f>
        <v>mmol/l</v>
      </c>
      <c r="P151" s="148"/>
      <c r="Q151" s="149"/>
      <c r="R151" s="21"/>
      <c r="S151" s="174"/>
      <c r="T151" s="175"/>
      <c r="U151" s="20"/>
      <c r="V151" s="161" t="str">
        <f>IF(AND($V$4="Eine Vorlage zur Zielwertermittlung",NOT(AD151="----------")),"neuer Zielwert",IF(NOT($V$4="Eine Vorlage zur Zielwertermittlung"),"Zielwert",""))</f>
        <v>Zielwert</v>
      </c>
      <c r="W151" s="162"/>
      <c r="X151" s="162"/>
      <c r="Y151" s="162"/>
      <c r="Z151" s="162"/>
      <c r="AA151" s="162"/>
      <c r="AB151" s="162"/>
      <c r="AC151" s="163"/>
      <c r="AD151" s="171">
        <v>107</v>
      </c>
      <c r="AE151" s="171"/>
      <c r="AF151" s="171"/>
      <c r="AG151" s="147" t="str">
        <f>IFERROR(VLOOKUP(S149,'Qualabtoleranzen&amp;Einheiten'!$B$6:$E$200,4,FALSE),"Einheit")</f>
        <v>U/l</v>
      </c>
      <c r="AH151" s="148"/>
      <c r="AI151" s="149"/>
      <c r="AJ151" s="17"/>
      <c r="AK151" s="174"/>
      <c r="AL151" s="175"/>
      <c r="AM151" s="20"/>
      <c r="AN151" s="161" t="str">
        <f>IF(AND($V$4="Eine Vorlage zur Zielwertermittlung",NOT(AV151="----------")),"neuer Zielwert",IF(NOT($V$4="Eine Vorlage zur Zielwertermittlung"),"Zielwert",""))</f>
        <v>Zielwert</v>
      </c>
      <c r="AO151" s="162"/>
      <c r="AP151" s="162"/>
      <c r="AQ151" s="162"/>
      <c r="AR151" s="162"/>
      <c r="AS151" s="162"/>
      <c r="AT151" s="162"/>
      <c r="AU151" s="163"/>
      <c r="AV151" s="171">
        <v>83</v>
      </c>
      <c r="AW151" s="171"/>
      <c r="AX151" s="171"/>
      <c r="AY151" s="147" t="str">
        <f>IFERROR(VLOOKUP(AK149,'Qualabtoleranzen&amp;Einheiten'!$B$6:$E$200,4,FALSE),"Einheit")</f>
        <v>U/l</v>
      </c>
      <c r="AZ151" s="148"/>
      <c r="BA151" s="14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76"/>
      <c r="B152" s="177"/>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173"/>
      <c r="N152" s="173"/>
      <c r="O152" s="150" t="str">
        <f>IF(L152="","",O151)</f>
        <v>mmol/l</v>
      </c>
      <c r="P152" s="150"/>
      <c r="Q152" s="150"/>
      <c r="R152" s="21"/>
      <c r="S152" s="176"/>
      <c r="T152" s="177"/>
      <c r="U152" s="20"/>
      <c r="V152" s="172" t="str">
        <f>IF(AD152="","","Standardabweichung")</f>
        <v>Standardabweichung</v>
      </c>
      <c r="W152" s="172"/>
      <c r="X152" s="172"/>
      <c r="Y152" s="172"/>
      <c r="Z152" s="172"/>
      <c r="AA152" s="172"/>
      <c r="AB152" s="172"/>
      <c r="AC152" s="172"/>
      <c r="AD152" s="17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173"/>
      <c r="AF152" s="173"/>
      <c r="AG152" s="150" t="str">
        <f>IF(AD152="","",AG151)</f>
        <v>U/l</v>
      </c>
      <c r="AH152" s="150"/>
      <c r="AI152" s="150"/>
      <c r="AJ152" s="17"/>
      <c r="AK152" s="176"/>
      <c r="AL152" s="177"/>
      <c r="AM152" s="20"/>
      <c r="AN152" s="172" t="str">
        <f>IF(AV152="","","Standardabweichung")</f>
        <v>Standardabweichung</v>
      </c>
      <c r="AO152" s="172"/>
      <c r="AP152" s="172"/>
      <c r="AQ152" s="172"/>
      <c r="AR152" s="172"/>
      <c r="AS152" s="172"/>
      <c r="AT152" s="172"/>
      <c r="AU152" s="172"/>
      <c r="AV152" s="173">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173"/>
      <c r="AX152" s="173"/>
      <c r="AY152" s="150" t="str">
        <f>IF(AV152="","",AY151)</f>
        <v>U/l</v>
      </c>
      <c r="AZ152" s="150"/>
      <c r="BA152" s="150"/>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44" t="s">
        <v>36</v>
      </c>
      <c r="C153" s="144"/>
      <c r="D153" s="146" t="str">
        <f>IF(AND($V$4="Eine Vorlage zur Zielwertüberwachung",NOT(O153="")),"errechneter Mittelwert:","")</f>
        <v/>
      </c>
      <c r="E153" s="146"/>
      <c r="F153" s="146"/>
      <c r="G153" s="146"/>
      <c r="H153" s="146"/>
      <c r="I153" s="146"/>
      <c r="J153" s="146"/>
      <c r="K153" s="146"/>
      <c r="L153" s="146"/>
      <c r="M153" s="146"/>
      <c r="N153" s="146"/>
      <c r="O153" s="145" t="str" cm="1">
        <f t="array" ref="O153">IF(OR(AND(B157:B181=""),NOT($V$4="Eine Vorlage zur Zielwertüberwachung")),"",ROUND(AVERAGE(B157:B181),IF(B156="0 Komastellen",0,IF(B156="1 Komastelle",1,IF(B156="2 Komastellen",2,IF(B156="3 Komastellen",3,1))))))</f>
        <v/>
      </c>
      <c r="P153" s="145"/>
      <c r="Q153" s="145"/>
      <c r="R153" s="22"/>
      <c r="S153" s="66" t="str">
        <f>IF($V$4="Eine Vorlage zur Zielwertüberwachung","Verwendeter ZW =","")</f>
        <v/>
      </c>
      <c r="T153" s="144" t="s">
        <v>36</v>
      </c>
      <c r="U153" s="144"/>
      <c r="V153" s="146" t="str">
        <f>IF(AND($V$4="Eine Vorlage zur Zielwertüberwachung",NOT(AG153="")),"errechneter Mittelwert:","")</f>
        <v/>
      </c>
      <c r="W153" s="146"/>
      <c r="X153" s="146"/>
      <c r="Y153" s="146"/>
      <c r="Z153" s="146"/>
      <c r="AA153" s="146"/>
      <c r="AB153" s="146"/>
      <c r="AC153" s="146"/>
      <c r="AD153" s="146"/>
      <c r="AE153" s="146"/>
      <c r="AF153" s="146"/>
      <c r="AG153" s="145" t="str" cm="1">
        <f t="array" ref="AG153">IF(OR(AND(T157:T181=""),NOT($V$4="Eine Vorlage zur Zielwertüberwachung")),"",ROUND(AVERAGE(T157:T181),IF(T156="0 Komastellen",0,IF(T156="1 Komastelle",1,IF(T156="2 Komastellen",2,IF(T156="3 Komastellen",3,1))))))</f>
        <v/>
      </c>
      <c r="AH153" s="145"/>
      <c r="AI153" s="145"/>
      <c r="AK153" s="66" t="str">
        <f>IF($V$4="Eine Vorlage zur Zielwertüberwachung","Verwendeter ZW =","")</f>
        <v/>
      </c>
      <c r="AL153" s="144" t="s">
        <v>36</v>
      </c>
      <c r="AM153" s="144"/>
      <c r="AN153" s="146" t="str">
        <f>IF(AND($V$4="Eine Vorlage zur Zielwertüberwachung",NOT(AY153="")),"errechneter Mittelwert:","")</f>
        <v/>
      </c>
      <c r="AO153" s="146"/>
      <c r="AP153" s="146"/>
      <c r="AQ153" s="146"/>
      <c r="AR153" s="146"/>
      <c r="AS153" s="146"/>
      <c r="AT153" s="146"/>
      <c r="AU153" s="146"/>
      <c r="AV153" s="146"/>
      <c r="AW153" s="146"/>
      <c r="AX153" s="146"/>
      <c r="AY153" s="145" t="str" cm="1">
        <f t="array" ref="AY153">IF(OR(AND(AL157:AL181=""),NOT($V$4="Eine Vorlage zur Zielwertüberwachung")),"",ROUND(AVERAGE(AL157:AL181),IF(AL156="0 Komastellen",0,IF(AL156="1 Komastelle",1,IF(AL156="2 Komastellen",2,IF(AL156="3 Komastellen",3,1))))))</f>
        <v/>
      </c>
      <c r="AZ153" s="145"/>
      <c r="BA153" s="145"/>
    </row>
    <row r="154" spans="1:79" x14ac:dyDescent="0.2">
      <c r="A154" s="51" t="s">
        <v>1</v>
      </c>
      <c r="B154" s="45" t="str">
        <f>O151</f>
        <v>mmol/l</v>
      </c>
      <c r="C154" s="46"/>
      <c r="D154" s="164" t="s">
        <v>2</v>
      </c>
      <c r="E154" s="157"/>
      <c r="F154" s="164" t="s">
        <v>3</v>
      </c>
      <c r="G154" s="157"/>
      <c r="H154" s="164" t="s">
        <v>4</v>
      </c>
      <c r="I154" s="157"/>
      <c r="J154" s="156" t="str">
        <f>IF(AND($V$4="Eine Vorlage zur Zielwertüberwachung",B153="errechneter Mw"),"Mw","Zw")</f>
        <v>Zw</v>
      </c>
      <c r="K154" s="157"/>
      <c r="L154" s="156" t="s">
        <v>5</v>
      </c>
      <c r="M154" s="170"/>
      <c r="N154" s="164" t="s">
        <v>6</v>
      </c>
      <c r="O154" s="170"/>
      <c r="P154" s="150" t="s">
        <v>7</v>
      </c>
      <c r="Q154" s="170"/>
      <c r="R154" s="23"/>
      <c r="S154" s="51" t="s">
        <v>1</v>
      </c>
      <c r="T154" s="45" t="str">
        <f>AG151</f>
        <v>U/l</v>
      </c>
      <c r="U154" s="46"/>
      <c r="V154" s="164" t="s">
        <v>2</v>
      </c>
      <c r="W154" s="157"/>
      <c r="X154" s="164" t="s">
        <v>3</v>
      </c>
      <c r="Y154" s="157"/>
      <c r="Z154" s="164" t="s">
        <v>4</v>
      </c>
      <c r="AA154" s="157"/>
      <c r="AB154" s="156" t="str">
        <f>IF(AND($V$4="Eine Vorlage zur Zielwertüberwachung",T153="errechneter Mw"),"Mw","Zw")</f>
        <v>Zw</v>
      </c>
      <c r="AC154" s="157"/>
      <c r="AD154" s="156" t="s">
        <v>5</v>
      </c>
      <c r="AE154" s="170"/>
      <c r="AF154" s="164" t="s">
        <v>6</v>
      </c>
      <c r="AG154" s="170"/>
      <c r="AH154" s="150" t="s">
        <v>7</v>
      </c>
      <c r="AI154" s="170"/>
      <c r="AJ154" s="44"/>
      <c r="AK154" s="51" t="s">
        <v>1</v>
      </c>
      <c r="AL154" s="45" t="str">
        <f>AY151</f>
        <v>U/l</v>
      </c>
      <c r="AM154" s="46"/>
      <c r="AN154" s="164" t="s">
        <v>2</v>
      </c>
      <c r="AO154" s="157"/>
      <c r="AP154" s="164" t="s">
        <v>3</v>
      </c>
      <c r="AQ154" s="157"/>
      <c r="AR154" s="164" t="s">
        <v>4</v>
      </c>
      <c r="AS154" s="157"/>
      <c r="AT154" s="156" t="str">
        <f>IF(AND($V$4="Eine Vorlage zur Zielwertüberwachung",AL153="errechneter Mw"),"Mw","Zw")</f>
        <v>Zw</v>
      </c>
      <c r="AU154" s="157"/>
      <c r="AV154" s="156" t="s">
        <v>5</v>
      </c>
      <c r="AW154" s="170"/>
      <c r="AX154" s="164" t="s">
        <v>6</v>
      </c>
      <c r="AY154" s="170"/>
      <c r="AZ154" s="150" t="s">
        <v>7</v>
      </c>
      <c r="BA154" s="170"/>
      <c r="BC154" s="211" t="s">
        <v>263</v>
      </c>
      <c r="BD154" s="212"/>
    </row>
    <row r="155" spans="1:79" x14ac:dyDescent="0.2">
      <c r="A155" s="47" t="s">
        <v>10</v>
      </c>
      <c r="B155" s="50" t="s">
        <v>28</v>
      </c>
      <c r="C155" s="46"/>
      <c r="D155" s="20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E155" s="201"/>
      <c r="F155" s="20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5.8999999999999995</v>
      </c>
      <c r="G155" s="201"/>
      <c r="H155" s="20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I155" s="201"/>
      <c r="J155" s="200"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6.2</v>
      </c>
      <c r="K155" s="201"/>
      <c r="L155" s="20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M155" s="201"/>
      <c r="N155" s="20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v>
      </c>
      <c r="O155" s="201"/>
      <c r="P155" s="20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6.7</v>
      </c>
      <c r="Q155" s="201"/>
      <c r="R155" s="43"/>
      <c r="S155" s="47" t="s">
        <v>10</v>
      </c>
      <c r="T155" s="50" t="s">
        <v>28</v>
      </c>
      <c r="U155" s="46"/>
      <c r="V155" s="15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88</v>
      </c>
      <c r="W155" s="152"/>
      <c r="X155" s="15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95</v>
      </c>
      <c r="Y155" s="152"/>
      <c r="Z155" s="15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101</v>
      </c>
      <c r="AA155" s="152"/>
      <c r="AB155" s="155"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107</v>
      </c>
      <c r="AC155" s="152"/>
      <c r="AD155" s="151">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113</v>
      </c>
      <c r="AE155" s="152"/>
      <c r="AF155" s="151">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119</v>
      </c>
      <c r="AG155" s="152"/>
      <c r="AH155" s="151">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v>
      </c>
      <c r="AI155" s="152"/>
      <c r="AJ155" s="44"/>
      <c r="AK155" s="47" t="s">
        <v>10</v>
      </c>
      <c r="AL155" s="50" t="s">
        <v>28</v>
      </c>
      <c r="AM155" s="46"/>
      <c r="AN155" s="155">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69</v>
      </c>
      <c r="AO155" s="152"/>
      <c r="AP155" s="151">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74</v>
      </c>
      <c r="AQ155" s="152"/>
      <c r="AR155" s="151">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79</v>
      </c>
      <c r="AS155" s="152"/>
      <c r="AT155" s="155"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83</v>
      </c>
      <c r="AU155" s="152"/>
      <c r="AV155" s="151">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87</v>
      </c>
      <c r="AW155" s="152"/>
      <c r="AX155" s="151">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92</v>
      </c>
      <c r="AY155" s="152"/>
      <c r="AZ155" s="151">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97</v>
      </c>
      <c r="BA155" s="152"/>
      <c r="BC155" s="213"/>
      <c r="BD155" s="214"/>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7"/>
      <c r="BD156" s="128"/>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5"/>
      <c r="BD157" s="216"/>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5"/>
      <c r="BD158" s="216"/>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5"/>
      <c r="BD159" s="216"/>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5"/>
      <c r="BD160" s="216"/>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5"/>
      <c r="BD161" s="216"/>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5"/>
      <c r="BD162" s="216"/>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5"/>
      <c r="BD163" s="216"/>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5"/>
      <c r="BD164" s="216"/>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5"/>
      <c r="BD165" s="216"/>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5"/>
      <c r="BD166" s="216"/>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5"/>
      <c r="BD167" s="216"/>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5"/>
      <c r="BD168" s="216"/>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5"/>
      <c r="BD169" s="216"/>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5"/>
      <c r="BD170" s="216"/>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5"/>
      <c r="BD171" s="216"/>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5"/>
      <c r="BD172" s="216"/>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5"/>
      <c r="BD173" s="216"/>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5"/>
      <c r="BD174" s="216"/>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5"/>
      <c r="BD175" s="216"/>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5"/>
      <c r="BD176" s="216"/>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5"/>
      <c r="BD177" s="216"/>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5"/>
      <c r="BD178" s="216"/>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5"/>
      <c r="BD179" s="216"/>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5"/>
      <c r="BD180" s="216"/>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5"/>
      <c r="BD181" s="216"/>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84" t="s">
        <v>126</v>
      </c>
      <c r="B185" s="185"/>
      <c r="C185" s="20"/>
      <c r="D185" s="158" t="s">
        <v>0</v>
      </c>
      <c r="E185" s="159"/>
      <c r="F185" s="159"/>
      <c r="G185" s="159"/>
      <c r="H185" s="159"/>
      <c r="I185" s="159"/>
      <c r="J185" s="159"/>
      <c r="K185" s="159"/>
      <c r="L185" s="159"/>
      <c r="M185" s="160"/>
      <c r="N185" s="153">
        <f>IFERROR(VLOOKUP(A185,'Qualabtoleranzen&amp;Einheiten'!$B$6:$E$200,2,FALSE),"")</f>
        <v>0.21</v>
      </c>
      <c r="O185" s="153"/>
      <c r="P185" s="153"/>
      <c r="Q185" s="154"/>
      <c r="R185" s="21"/>
      <c r="S185" s="184" t="s">
        <v>141</v>
      </c>
      <c r="T185" s="185"/>
      <c r="U185" s="20"/>
      <c r="V185" s="158" t="s">
        <v>0</v>
      </c>
      <c r="W185" s="159"/>
      <c r="X185" s="159"/>
      <c r="Y185" s="159"/>
      <c r="Z185" s="159"/>
      <c r="AA185" s="159"/>
      <c r="AB185" s="159"/>
      <c r="AC185" s="159"/>
      <c r="AD185" s="159"/>
      <c r="AE185" s="160"/>
      <c r="AF185" s="153">
        <f>IFERROR(VLOOKUP(S185,'Qualabtoleranzen&amp;Einheiten'!$B$6:$E$200,2,FALSE),"")</f>
        <v>0.18</v>
      </c>
      <c r="AG185" s="153"/>
      <c r="AH185" s="153"/>
      <c r="AI185" s="154"/>
      <c r="AK185" s="184" t="s">
        <v>150</v>
      </c>
      <c r="AL185" s="185"/>
      <c r="AM185" s="20"/>
      <c r="AN185" s="158" t="s">
        <v>0</v>
      </c>
      <c r="AO185" s="159"/>
      <c r="AP185" s="159"/>
      <c r="AQ185" s="159"/>
      <c r="AR185" s="159"/>
      <c r="AS185" s="159"/>
      <c r="AT185" s="159"/>
      <c r="AU185" s="159"/>
      <c r="AV185" s="159"/>
      <c r="AW185" s="160"/>
      <c r="AX185" s="153">
        <f>IFERROR(VLOOKUP(AK185,'Qualabtoleranzen&amp;Einheiten'!$B$6:$E$200,2,FALSE),"")</f>
        <v>0.18</v>
      </c>
      <c r="AY185" s="153"/>
      <c r="AZ185" s="153"/>
      <c r="BA185" s="154"/>
    </row>
    <row r="186" spans="1:79" ht="12.75" customHeight="1" x14ac:dyDescent="0.2">
      <c r="A186" s="186"/>
      <c r="B186" s="187"/>
      <c r="C186" s="20"/>
      <c r="D186" s="158" t="s">
        <v>8</v>
      </c>
      <c r="E186" s="159"/>
      <c r="F186" s="159"/>
      <c r="G186" s="159"/>
      <c r="H186" s="159"/>
      <c r="I186" s="159"/>
      <c r="J186" s="159"/>
      <c r="K186" s="159"/>
      <c r="L186" s="159"/>
      <c r="M186" s="160"/>
      <c r="N186" s="182">
        <f>IFERROR(VLOOKUP(A185,'Qualabtoleranzen&amp;Einheiten'!$B$6:$E$200,3,FALSE),"")</f>
        <v>0.21</v>
      </c>
      <c r="O186" s="182"/>
      <c r="P186" s="182"/>
      <c r="Q186" s="183"/>
      <c r="R186" s="21"/>
      <c r="S186" s="186"/>
      <c r="T186" s="187"/>
      <c r="U186" s="20"/>
      <c r="V186" s="158" t="s">
        <v>8</v>
      </c>
      <c r="W186" s="159"/>
      <c r="X186" s="159"/>
      <c r="Y186" s="159"/>
      <c r="Z186" s="159"/>
      <c r="AA186" s="159"/>
      <c r="AB186" s="159"/>
      <c r="AC186" s="159"/>
      <c r="AD186" s="159"/>
      <c r="AE186" s="160"/>
      <c r="AF186" s="182">
        <f>IFERROR(VLOOKUP(S185,'Qualabtoleranzen&amp;Einheiten'!$B$6:$E$200,3,FALSE),"")</f>
        <v>0.2</v>
      </c>
      <c r="AG186" s="182"/>
      <c r="AH186" s="182"/>
      <c r="AI186" s="183"/>
      <c r="AK186" s="186"/>
      <c r="AL186" s="187"/>
      <c r="AM186" s="20"/>
      <c r="AN186" s="158" t="s">
        <v>8</v>
      </c>
      <c r="AO186" s="159"/>
      <c r="AP186" s="159"/>
      <c r="AQ186" s="159"/>
      <c r="AR186" s="159"/>
      <c r="AS186" s="159"/>
      <c r="AT186" s="159"/>
      <c r="AU186" s="159"/>
      <c r="AV186" s="159"/>
      <c r="AW186" s="160"/>
      <c r="AX186" s="182">
        <f>IFERROR(VLOOKUP(AK185,'Qualabtoleranzen&amp;Einheiten'!$B$6:$E$200,3,FALSE),"")</f>
        <v>0.18</v>
      </c>
      <c r="AY186" s="182"/>
      <c r="AZ186" s="182"/>
      <c r="BA186" s="183"/>
    </row>
    <row r="187" spans="1:79" s="24" customFormat="1" ht="12.75" customHeight="1" x14ac:dyDescent="0.2">
      <c r="A187" s="174"/>
      <c r="B187" s="175"/>
      <c r="C187" s="20"/>
      <c r="D187" s="161" t="str">
        <f>IF(AND($V$4="Eine Vorlage zur Zielwertermittlung",NOT(L187="----------")),"neuer Zielwert",IF(NOT($V$4="Eine Vorlage zur Zielwertermittlung"),"Zielwert",""))</f>
        <v>Zielwert</v>
      </c>
      <c r="E187" s="162"/>
      <c r="F187" s="162"/>
      <c r="G187" s="162"/>
      <c r="H187" s="162"/>
      <c r="I187" s="162"/>
      <c r="J187" s="162"/>
      <c r="K187" s="163"/>
      <c r="L187" s="171">
        <v>1.06</v>
      </c>
      <c r="M187" s="171"/>
      <c r="N187" s="171"/>
      <c r="O187" s="147" t="str">
        <f>IFERROR(VLOOKUP(A185,'Qualabtoleranzen&amp;Einheiten'!$B$6:$E$200,4,FALSE),"Einheit")</f>
        <v>mmol/l</v>
      </c>
      <c r="P187" s="148"/>
      <c r="Q187" s="149"/>
      <c r="R187" s="21"/>
      <c r="S187" s="174"/>
      <c r="T187" s="175"/>
      <c r="U187" s="20"/>
      <c r="V187" s="161" t="str">
        <f>IF(AND($V$4="Eine Vorlage zur Zielwertermittlung",NOT(AD187="----------")),"neuer Zielwert",IF(NOT($V$4="Eine Vorlage zur Zielwertermittlung"),"Zielwert",""))</f>
        <v>Zielwert</v>
      </c>
      <c r="W187" s="162"/>
      <c r="X187" s="162"/>
      <c r="Y187" s="162"/>
      <c r="Z187" s="162"/>
      <c r="AA187" s="162"/>
      <c r="AB187" s="162"/>
      <c r="AC187" s="163"/>
      <c r="AD187" s="171">
        <v>151</v>
      </c>
      <c r="AE187" s="171"/>
      <c r="AF187" s="171"/>
      <c r="AG187" s="147" t="str">
        <f>IFERROR(VLOOKUP(S185,'Qualabtoleranzen&amp;Einheiten'!$B$6:$E$200,4,FALSE),"Einheit")</f>
        <v>U/l</v>
      </c>
      <c r="AH187" s="148"/>
      <c r="AI187" s="149"/>
      <c r="AJ187" s="17"/>
      <c r="AK187" s="174"/>
      <c r="AL187" s="175"/>
      <c r="AM187" s="20"/>
      <c r="AN187" s="161" t="str">
        <f>IF(AND($V$4="Eine Vorlage zur Zielwertermittlung",NOT(AV187="----------")),"neuer Zielwert",IF(NOT($V$4="Eine Vorlage zur Zielwertermittlung"),"Zielwert",""))</f>
        <v>Zielwert</v>
      </c>
      <c r="AO187" s="162"/>
      <c r="AP187" s="162"/>
      <c r="AQ187" s="162"/>
      <c r="AR187" s="162"/>
      <c r="AS187" s="162"/>
      <c r="AT187" s="162"/>
      <c r="AU187" s="163"/>
      <c r="AV187" s="171">
        <v>44</v>
      </c>
      <c r="AW187" s="171"/>
      <c r="AX187" s="171"/>
      <c r="AY187" s="147" t="str">
        <f>IFERROR(VLOOKUP(AK185,'Qualabtoleranzen&amp;Einheiten'!$B$6:$E$200,4,FALSE),"Einheit")</f>
        <v>U/l</v>
      </c>
      <c r="AZ187" s="148"/>
      <c r="BA187" s="149"/>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76"/>
      <c r="B188" s="177"/>
      <c r="C188" s="20"/>
      <c r="D188" s="172" t="str">
        <f>IF(L188="","","Standardabweichung")</f>
        <v>Standardabweichung</v>
      </c>
      <c r="E188" s="172"/>
      <c r="F188" s="172"/>
      <c r="G188" s="172"/>
      <c r="H188" s="172"/>
      <c r="I188" s="172"/>
      <c r="J188" s="172"/>
      <c r="K188" s="172"/>
      <c r="L188" s="173">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173"/>
      <c r="N188" s="173"/>
      <c r="O188" s="150" t="str">
        <f>IF(L188="","",O187)</f>
        <v>mmol/l</v>
      </c>
      <c r="P188" s="150"/>
      <c r="Q188" s="150"/>
      <c r="R188" s="21"/>
      <c r="S188" s="176"/>
      <c r="T188" s="177"/>
      <c r="U188" s="20"/>
      <c r="V188" s="172" t="str">
        <f>IF(AD188="","","Standardabweichung")</f>
        <v>Standardabweichung</v>
      </c>
      <c r="W188" s="172"/>
      <c r="X188" s="172"/>
      <c r="Y188" s="172"/>
      <c r="Z188" s="172"/>
      <c r="AA188" s="172"/>
      <c r="AB188" s="172"/>
      <c r="AC188" s="172"/>
      <c r="AD188" s="173">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173"/>
      <c r="AF188" s="173"/>
      <c r="AG188" s="150" t="str">
        <f>IF(AD188="","",AG187)</f>
        <v>U/l</v>
      </c>
      <c r="AH188" s="150"/>
      <c r="AI188" s="150"/>
      <c r="AJ188" s="17"/>
      <c r="AK188" s="176"/>
      <c r="AL188" s="177"/>
      <c r="AM188" s="20"/>
      <c r="AN188" s="172" t="str">
        <f>IF(AV188="","","Standardabweichung")</f>
        <v>Standardabweichung</v>
      </c>
      <c r="AO188" s="172"/>
      <c r="AP188" s="172"/>
      <c r="AQ188" s="172"/>
      <c r="AR188" s="172"/>
      <c r="AS188" s="172"/>
      <c r="AT188" s="172"/>
      <c r="AU188" s="172"/>
      <c r="AV188" s="173">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v>
      </c>
      <c r="AW188" s="173"/>
      <c r="AX188" s="173"/>
      <c r="AY188" s="150" t="str">
        <f>IF(AV188="","",AY187)</f>
        <v>U/l</v>
      </c>
      <c r="AZ188" s="150"/>
      <c r="BA188" s="150"/>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44" t="s">
        <v>36</v>
      </c>
      <c r="C189" s="144"/>
      <c r="D189" s="146" t="str">
        <f>IF(AND($V$4="Eine Vorlage zur Zielwertüberwachung",NOT(O189="")),"errechneter Mittelwert:","")</f>
        <v/>
      </c>
      <c r="E189" s="146"/>
      <c r="F189" s="146"/>
      <c r="G189" s="146"/>
      <c r="H189" s="146"/>
      <c r="I189" s="146"/>
      <c r="J189" s="146"/>
      <c r="K189" s="146"/>
      <c r="L189" s="146"/>
      <c r="M189" s="146"/>
      <c r="N189" s="146"/>
      <c r="O189" s="145" t="str" cm="1">
        <f t="array" ref="O189">IF(OR(AND(B193:B217=""),NOT($V$4="Eine Vorlage zur Zielwertüberwachung")),"",ROUND(AVERAGE(B193:B217),IF(B192="0 Komastellen",0,IF(B192="1 Komastelle",1,IF(B192="2 Komastellen",2,IF(B192="3 Komastellen",3,1))))))</f>
        <v/>
      </c>
      <c r="P189" s="145"/>
      <c r="Q189" s="145"/>
      <c r="R189" s="22"/>
      <c r="S189" s="66" t="str">
        <f>IF($V$4="Eine Vorlage zur Zielwertüberwachung","Verwendeter ZW =","")</f>
        <v/>
      </c>
      <c r="T189" s="144" t="s">
        <v>36</v>
      </c>
      <c r="U189" s="144"/>
      <c r="V189" s="146" t="str">
        <f>IF(AND($V$4="Eine Vorlage zur Zielwertüberwachung",NOT(AG189="")),"errechneter Mittelwert:","")</f>
        <v/>
      </c>
      <c r="W189" s="146"/>
      <c r="X189" s="146"/>
      <c r="Y189" s="146"/>
      <c r="Z189" s="146"/>
      <c r="AA189" s="146"/>
      <c r="AB189" s="146"/>
      <c r="AC189" s="146"/>
      <c r="AD189" s="146"/>
      <c r="AE189" s="146"/>
      <c r="AF189" s="146"/>
      <c r="AG189" s="145" t="str" cm="1">
        <f t="array" ref="AG189">IF(OR(AND(T193:T217=""),NOT($V$4="Eine Vorlage zur Zielwertüberwachung")),"",ROUND(AVERAGE(T193:T217),IF(T192="0 Komastellen",0,IF(T192="1 Komastelle",1,IF(T192="2 Komastellen",2,IF(T192="3 Komastellen",3,1))))))</f>
        <v/>
      </c>
      <c r="AH189" s="145"/>
      <c r="AI189" s="145"/>
      <c r="AK189" s="66" t="str">
        <f>IF($V$4="Eine Vorlage zur Zielwertüberwachung","Verwendeter ZW =","")</f>
        <v/>
      </c>
      <c r="AL189" s="144" t="s">
        <v>36</v>
      </c>
      <c r="AM189" s="144"/>
      <c r="AN189" s="146" t="str">
        <f>IF(AND($V$4="Eine Vorlage zur Zielwertüberwachung",NOT(AY189="")),"errechneter Mittelwert:","")</f>
        <v/>
      </c>
      <c r="AO189" s="146"/>
      <c r="AP189" s="146"/>
      <c r="AQ189" s="146"/>
      <c r="AR189" s="146"/>
      <c r="AS189" s="146"/>
      <c r="AT189" s="146"/>
      <c r="AU189" s="146"/>
      <c r="AV189" s="146"/>
      <c r="AW189" s="146"/>
      <c r="AX189" s="146"/>
      <c r="AY189" s="145" t="str" cm="1">
        <f t="array" ref="AY189">IF(OR(AND(AL193:AL217=""),NOT($V$4="Eine Vorlage zur Zielwertüberwachung")),"",ROUND(AVERAGE(AL193:AL217),IF(AL192="0 Komastellen",0,IF(AL192="1 Komastelle",1,IF(AL192="2 Komastellen",2,IF(AL192="3 Komastellen",3,1))))))</f>
        <v/>
      </c>
      <c r="AZ189" s="145"/>
      <c r="BA189" s="145"/>
    </row>
    <row r="190" spans="1:79" x14ac:dyDescent="0.2">
      <c r="A190" s="51" t="s">
        <v>1</v>
      </c>
      <c r="B190" s="45" t="str">
        <f>O187</f>
        <v>mmol/l</v>
      </c>
      <c r="C190" s="46"/>
      <c r="D190" s="164" t="s">
        <v>2</v>
      </c>
      <c r="E190" s="157"/>
      <c r="F190" s="164" t="s">
        <v>3</v>
      </c>
      <c r="G190" s="157"/>
      <c r="H190" s="164" t="s">
        <v>4</v>
      </c>
      <c r="I190" s="157"/>
      <c r="J190" s="156" t="str">
        <f>IF(AND($V$4="Eine Vorlage zur Zielwertüberwachung",B189="errechneter Mw"),"Mw","Zw")</f>
        <v>Zw</v>
      </c>
      <c r="K190" s="157"/>
      <c r="L190" s="156" t="s">
        <v>5</v>
      </c>
      <c r="M190" s="170"/>
      <c r="N190" s="164" t="s">
        <v>6</v>
      </c>
      <c r="O190" s="170"/>
      <c r="P190" s="150" t="s">
        <v>7</v>
      </c>
      <c r="Q190" s="170"/>
      <c r="R190" s="23"/>
      <c r="S190" s="51" t="s">
        <v>1</v>
      </c>
      <c r="T190" s="45" t="str">
        <f>AG187</f>
        <v>U/l</v>
      </c>
      <c r="U190" s="46"/>
      <c r="V190" s="164" t="s">
        <v>2</v>
      </c>
      <c r="W190" s="157"/>
      <c r="X190" s="164" t="s">
        <v>3</v>
      </c>
      <c r="Y190" s="157"/>
      <c r="Z190" s="164" t="s">
        <v>4</v>
      </c>
      <c r="AA190" s="157"/>
      <c r="AB190" s="156" t="str">
        <f>IF(AND($V$4="Eine Vorlage zur Zielwertüberwachung",T189="errechneter Mw"),"Mw","Zw")</f>
        <v>Zw</v>
      </c>
      <c r="AC190" s="157"/>
      <c r="AD190" s="156" t="s">
        <v>5</v>
      </c>
      <c r="AE190" s="170"/>
      <c r="AF190" s="164" t="s">
        <v>6</v>
      </c>
      <c r="AG190" s="170"/>
      <c r="AH190" s="150" t="s">
        <v>7</v>
      </c>
      <c r="AI190" s="170"/>
      <c r="AJ190" s="44"/>
      <c r="AK190" s="51" t="s">
        <v>1</v>
      </c>
      <c r="AL190" s="45" t="str">
        <f>AY187</f>
        <v>U/l</v>
      </c>
      <c r="AM190" s="46"/>
      <c r="AN190" s="164" t="s">
        <v>2</v>
      </c>
      <c r="AO190" s="157"/>
      <c r="AP190" s="164" t="s">
        <v>3</v>
      </c>
      <c r="AQ190" s="157"/>
      <c r="AR190" s="164" t="s">
        <v>4</v>
      </c>
      <c r="AS190" s="157"/>
      <c r="AT190" s="156" t="str">
        <f>IF(AND($V$4="Eine Vorlage zur Zielwertüberwachung",AL189="errechneter Mw"),"Mw","Zw")</f>
        <v>Zw</v>
      </c>
      <c r="AU190" s="157"/>
      <c r="AV190" s="156" t="s">
        <v>5</v>
      </c>
      <c r="AW190" s="170"/>
      <c r="AX190" s="164" t="s">
        <v>6</v>
      </c>
      <c r="AY190" s="170"/>
      <c r="AZ190" s="150" t="s">
        <v>7</v>
      </c>
      <c r="BA190" s="170"/>
      <c r="BC190" s="211" t="s">
        <v>263</v>
      </c>
      <c r="BD190" s="212"/>
    </row>
    <row r="191" spans="1:79" x14ac:dyDescent="0.2">
      <c r="A191" s="47" t="s">
        <v>10</v>
      </c>
      <c r="B191" s="50" t="s">
        <v>28</v>
      </c>
      <c r="C191" s="46"/>
      <c r="D191" s="178">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0.84</v>
      </c>
      <c r="E191" s="179"/>
      <c r="F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0.92</v>
      </c>
      <c r="G191" s="181"/>
      <c r="H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0.99</v>
      </c>
      <c r="I191" s="181"/>
      <c r="J191" s="178"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1.06</v>
      </c>
      <c r="K191" s="179"/>
      <c r="L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1.1299999999999999</v>
      </c>
      <c r="M191" s="181"/>
      <c r="N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v>
      </c>
      <c r="O191" s="181"/>
      <c r="P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1.28</v>
      </c>
      <c r="Q191" s="181"/>
      <c r="R191" s="43"/>
      <c r="S191" s="47" t="s">
        <v>10</v>
      </c>
      <c r="T191" s="50" t="s">
        <v>28</v>
      </c>
      <c r="U191" s="46"/>
      <c r="V191" s="15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124</v>
      </c>
      <c r="W191" s="152"/>
      <c r="X191" s="151">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133</v>
      </c>
      <c r="Y191" s="152"/>
      <c r="Z191" s="151">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v>
      </c>
      <c r="AA191" s="152"/>
      <c r="AB191" s="15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151</v>
      </c>
      <c r="AC191" s="152"/>
      <c r="AD191" s="151">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160</v>
      </c>
      <c r="AE191" s="152"/>
      <c r="AF191" s="151">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169</v>
      </c>
      <c r="AG191" s="152"/>
      <c r="AH191" s="151">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178</v>
      </c>
      <c r="AI191" s="152"/>
      <c r="AJ191" s="44"/>
      <c r="AK191" s="47" t="s">
        <v>10</v>
      </c>
      <c r="AL191" s="50" t="s">
        <v>28</v>
      </c>
      <c r="AM191" s="46"/>
      <c r="AN191" s="155">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37</v>
      </c>
      <c r="AO191" s="152"/>
      <c r="AP191" s="151">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39</v>
      </c>
      <c r="AQ191" s="152"/>
      <c r="AR191" s="151">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42</v>
      </c>
      <c r="AS191" s="152"/>
      <c r="AT191" s="155"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44</v>
      </c>
      <c r="AU191" s="152"/>
      <c r="AV191" s="151">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46</v>
      </c>
      <c r="AW191" s="152"/>
      <c r="AX191" s="151">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49</v>
      </c>
      <c r="AY191" s="152"/>
      <c r="AZ191" s="151">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51</v>
      </c>
      <c r="BA191" s="152"/>
      <c r="BC191" s="213"/>
      <c r="BD191" s="214"/>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7"/>
      <c r="BD192" s="128"/>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15"/>
      <c r="BD193" s="216"/>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15"/>
      <c r="BD194" s="216"/>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15"/>
      <c r="BD195" s="216"/>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15"/>
      <c r="BD196" s="216"/>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15"/>
      <c r="BD197" s="216"/>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15"/>
      <c r="BD198" s="216"/>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15"/>
      <c r="BD199" s="216"/>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15"/>
      <c r="BD200" s="216"/>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15"/>
      <c r="BD201" s="216"/>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15"/>
      <c r="BD202" s="216"/>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15"/>
      <c r="BD203" s="216"/>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15"/>
      <c r="BD204" s="216"/>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15"/>
      <c r="BD205" s="216"/>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15"/>
      <c r="BD206" s="216"/>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15"/>
      <c r="BD207" s="216"/>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15"/>
      <c r="BD208" s="216"/>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15"/>
      <c r="BD209" s="216"/>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15"/>
      <c r="BD210" s="216"/>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15"/>
      <c r="BD211" s="216"/>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15"/>
      <c r="BD212" s="216"/>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15"/>
      <c r="BD213" s="216"/>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15"/>
      <c r="BD214" s="216"/>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15"/>
      <c r="BD215" s="216"/>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15"/>
      <c r="BD216" s="216"/>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15"/>
      <c r="BD217" s="216"/>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184" t="s">
        <v>153</v>
      </c>
      <c r="B221" s="185"/>
      <c r="C221" s="20"/>
      <c r="D221" s="158" t="s">
        <v>0</v>
      </c>
      <c r="E221" s="159"/>
      <c r="F221" s="159"/>
      <c r="G221" s="159"/>
      <c r="H221" s="159"/>
      <c r="I221" s="159"/>
      <c r="J221" s="159"/>
      <c r="K221" s="159"/>
      <c r="L221" s="159"/>
      <c r="M221" s="160"/>
      <c r="N221" s="153">
        <f>IFERROR(VLOOKUP(A221,'Qualabtoleranzen&amp;Einheiten'!$B$6:$E$200,2,FALSE),"")</f>
        <v>0.12</v>
      </c>
      <c r="O221" s="153"/>
      <c r="P221" s="153"/>
      <c r="Q221" s="154"/>
      <c r="R221" s="21"/>
      <c r="S221" s="184" t="s">
        <v>165</v>
      </c>
      <c r="T221" s="185"/>
      <c r="U221" s="20"/>
      <c r="V221" s="158" t="s">
        <v>0</v>
      </c>
      <c r="W221" s="159"/>
      <c r="X221" s="159"/>
      <c r="Y221" s="159"/>
      <c r="Z221" s="159"/>
      <c r="AA221" s="159"/>
      <c r="AB221" s="159"/>
      <c r="AC221" s="159"/>
      <c r="AD221" s="159"/>
      <c r="AE221" s="160"/>
      <c r="AF221" s="153">
        <f>IFERROR(VLOOKUP(S221,'Qualabtoleranzen&amp;Einheiten'!$B$6:$E$200,2,FALSE),"")</f>
        <v>0.15</v>
      </c>
      <c r="AG221" s="153"/>
      <c r="AH221" s="153"/>
      <c r="AI221" s="154"/>
      <c r="AK221" s="184" t="s">
        <v>70</v>
      </c>
      <c r="AL221" s="185"/>
      <c r="AM221" s="20"/>
      <c r="AN221" s="158" t="s">
        <v>0</v>
      </c>
      <c r="AO221" s="159"/>
      <c r="AP221" s="159"/>
      <c r="AQ221" s="159"/>
      <c r="AR221" s="159"/>
      <c r="AS221" s="159"/>
      <c r="AT221" s="159"/>
      <c r="AU221" s="159"/>
      <c r="AV221" s="159"/>
      <c r="AW221" s="160"/>
      <c r="AX221" s="153">
        <f>IFERROR(VLOOKUP(AK221,'Qualabtoleranzen&amp;Einheiten'!$B$6:$E$200,2,FALSE),"")</f>
        <v>0.18</v>
      </c>
      <c r="AY221" s="153"/>
      <c r="AZ221" s="153"/>
      <c r="BA221" s="154"/>
    </row>
    <row r="222" spans="1:79" ht="12.75" customHeight="1" x14ac:dyDescent="0.2">
      <c r="A222" s="186"/>
      <c r="B222" s="187"/>
      <c r="C222" s="20"/>
      <c r="D222" s="158" t="s">
        <v>8</v>
      </c>
      <c r="E222" s="159"/>
      <c r="F222" s="159"/>
      <c r="G222" s="159"/>
      <c r="H222" s="159"/>
      <c r="I222" s="159"/>
      <c r="J222" s="159"/>
      <c r="K222" s="159"/>
      <c r="L222" s="159"/>
      <c r="M222" s="160"/>
      <c r="N222" s="182">
        <f>IFERROR(VLOOKUP(A221,'Qualabtoleranzen&amp;Einheiten'!$B$6:$E$200,3,FALSE),"")</f>
        <v>0.2</v>
      </c>
      <c r="O222" s="182"/>
      <c r="P222" s="182"/>
      <c r="Q222" s="183"/>
      <c r="R222" s="21"/>
      <c r="S222" s="186"/>
      <c r="T222" s="187"/>
      <c r="U222" s="20"/>
      <c r="V222" s="158" t="s">
        <v>8</v>
      </c>
      <c r="W222" s="159"/>
      <c r="X222" s="159"/>
      <c r="Y222" s="159"/>
      <c r="Z222" s="159"/>
      <c r="AA222" s="159"/>
      <c r="AB222" s="159"/>
      <c r="AC222" s="159"/>
      <c r="AD222" s="159"/>
      <c r="AE222" s="160"/>
      <c r="AF222" s="182">
        <f>IFERROR(VLOOKUP(S221,'Qualabtoleranzen&amp;Einheiten'!$B$6:$E$200,3,FALSE),"")</f>
        <v>0.15</v>
      </c>
      <c r="AG222" s="182"/>
      <c r="AH222" s="182"/>
      <c r="AI222" s="183"/>
      <c r="AK222" s="186"/>
      <c r="AL222" s="187"/>
      <c r="AM222" s="20"/>
      <c r="AN222" s="158" t="s">
        <v>8</v>
      </c>
      <c r="AO222" s="159"/>
      <c r="AP222" s="159"/>
      <c r="AQ222" s="159"/>
      <c r="AR222" s="159"/>
      <c r="AS222" s="159"/>
      <c r="AT222" s="159"/>
      <c r="AU222" s="159"/>
      <c r="AV222" s="159"/>
      <c r="AW222" s="160"/>
      <c r="AX222" s="182">
        <f>IFERROR(VLOOKUP(AK221,'Qualabtoleranzen&amp;Einheiten'!$B$6:$E$200,3,FALSE),"")</f>
        <v>0.2</v>
      </c>
      <c r="AY222" s="182"/>
      <c r="AZ222" s="182"/>
      <c r="BA222" s="183"/>
    </row>
    <row r="223" spans="1:79" s="24" customFormat="1" ht="12.75" customHeight="1" x14ac:dyDescent="0.2">
      <c r="A223" s="174"/>
      <c r="B223" s="175"/>
      <c r="C223" s="20"/>
      <c r="D223" s="161" t="str">
        <f>IF(AND($V$4="Eine Vorlage zur Zielwertermittlung",NOT(L223="----------")),"neuer Zielwert",IF(NOT($V$4="Eine Vorlage zur Zielwertermittlung"),"Zielwert",""))</f>
        <v>Zielwert</v>
      </c>
      <c r="E223" s="162"/>
      <c r="F223" s="162"/>
      <c r="G223" s="162"/>
      <c r="H223" s="162"/>
      <c r="I223" s="162"/>
      <c r="J223" s="162"/>
      <c r="K223" s="163"/>
      <c r="L223" s="171">
        <v>1.06</v>
      </c>
      <c r="M223" s="171"/>
      <c r="N223" s="171"/>
      <c r="O223" s="147" t="str">
        <f>IFERROR(VLOOKUP(A221,'Qualabtoleranzen&amp;Einheiten'!$B$6:$E$200,4,FALSE),"Einheit")</f>
        <v>mmol/l</v>
      </c>
      <c r="P223" s="148"/>
      <c r="Q223" s="149"/>
      <c r="R223" s="21"/>
      <c r="S223" s="174" t="s">
        <v>267</v>
      </c>
      <c r="T223" s="175"/>
      <c r="U223" s="20"/>
      <c r="V223" s="161" t="str">
        <f>IF(AND($V$4="Eine Vorlage zur Zielwertermittlung",NOT(AD223="----------")),"neuer Zielwert",IF(NOT($V$4="Eine Vorlage zur Zielwertermittlung"),"Zielwert",""))</f>
        <v>Zielwert</v>
      </c>
      <c r="W223" s="162"/>
      <c r="X223" s="162"/>
      <c r="Y223" s="162"/>
      <c r="Z223" s="162"/>
      <c r="AA223" s="162"/>
      <c r="AB223" s="162"/>
      <c r="AC223" s="163"/>
      <c r="AD223" s="171">
        <v>1.29</v>
      </c>
      <c r="AE223" s="171"/>
      <c r="AF223" s="171"/>
      <c r="AG223" s="147" t="str">
        <f>IFERROR(VLOOKUP(S221,'Qualabtoleranzen&amp;Einheiten'!$B$6:$E$200,4,FALSE),"Einheit")</f>
        <v>mmol/l</v>
      </c>
      <c r="AH223" s="148"/>
      <c r="AI223" s="149"/>
      <c r="AJ223" s="17"/>
      <c r="AK223" s="174"/>
      <c r="AL223" s="175"/>
      <c r="AM223" s="20"/>
      <c r="AN223" s="161" t="str">
        <f>IF(AND($V$4="Eine Vorlage zur Zielwertermittlung",NOT(AV223="----------")),"neuer Zielwert",IF(NOT($V$4="Eine Vorlage zur Zielwertermittlung"),"Zielwert",""))</f>
        <v>Zielwert</v>
      </c>
      <c r="AO223" s="162"/>
      <c r="AP223" s="162"/>
      <c r="AQ223" s="162"/>
      <c r="AR223" s="162"/>
      <c r="AS223" s="162"/>
      <c r="AT223" s="162"/>
      <c r="AU223" s="163"/>
      <c r="AV223" s="171">
        <v>50</v>
      </c>
      <c r="AW223" s="171"/>
      <c r="AX223" s="171"/>
      <c r="AY223" s="147" t="str">
        <f>IFERROR(VLOOKUP(AK221,'Qualabtoleranzen&amp;Einheiten'!$B$6:$E$200,4,FALSE),"Einheit")</f>
        <v>µmol/l</v>
      </c>
      <c r="AZ223" s="148"/>
      <c r="BA223" s="149"/>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6"/>
      <c r="B224" s="177"/>
      <c r="C224" s="20"/>
      <c r="D224" s="172" t="str">
        <f>IF(L224="","","Standardabweichung")</f>
        <v>Standardabweichung</v>
      </c>
      <c r="E224" s="172"/>
      <c r="F224" s="172"/>
      <c r="G224" s="172"/>
      <c r="H224" s="172"/>
      <c r="I224" s="172"/>
      <c r="J224" s="172"/>
      <c r="K224" s="172"/>
      <c r="L224" s="173">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173"/>
      <c r="N224" s="173"/>
      <c r="O224" s="150" t="str">
        <f>IF(L224="","",O223)</f>
        <v>mmol/l</v>
      </c>
      <c r="P224" s="150"/>
      <c r="Q224" s="150"/>
      <c r="R224" s="21"/>
      <c r="S224" s="176"/>
      <c r="T224" s="177"/>
      <c r="U224" s="20"/>
      <c r="V224" s="172" t="str">
        <f>IF(AD224="","","Standardabweichung")</f>
        <v>Standardabweichung</v>
      </c>
      <c r="W224" s="172"/>
      <c r="X224" s="172"/>
      <c r="Y224" s="172"/>
      <c r="Z224" s="172"/>
      <c r="AA224" s="172"/>
      <c r="AB224" s="172"/>
      <c r="AC224" s="172"/>
      <c r="AD224" s="173">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0.06</v>
      </c>
      <c r="AE224" s="173"/>
      <c r="AF224" s="173"/>
      <c r="AG224" s="150" t="str">
        <f>IF(AD224="","",AG223)</f>
        <v>mmol/l</v>
      </c>
      <c r="AH224" s="150"/>
      <c r="AI224" s="150"/>
      <c r="AJ224" s="17"/>
      <c r="AK224" s="176"/>
      <c r="AL224" s="177"/>
      <c r="AM224" s="20"/>
      <c r="AN224" s="172" t="str">
        <f>IF(AV224="","","Standardabweichung")</f>
        <v>Standardabweichung</v>
      </c>
      <c r="AO224" s="172"/>
      <c r="AP224" s="172"/>
      <c r="AQ224" s="172"/>
      <c r="AR224" s="172"/>
      <c r="AS224" s="172"/>
      <c r="AT224" s="172"/>
      <c r="AU224" s="172"/>
      <c r="AV224" s="173">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173"/>
      <c r="AX224" s="173"/>
      <c r="AY224" s="150" t="str">
        <f>IF(AV224="","",AY223)</f>
        <v>µmol/l</v>
      </c>
      <c r="AZ224" s="150"/>
      <c r="BA224" s="150"/>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44" t="s">
        <v>36</v>
      </c>
      <c r="C225" s="144"/>
      <c r="D225" s="146" t="str">
        <f>IF(AND($V$4="Eine Vorlage zur Zielwertüberwachung",NOT(O225="")),"errechneter Mittelwert:","")</f>
        <v/>
      </c>
      <c r="E225" s="146"/>
      <c r="F225" s="146"/>
      <c r="G225" s="146"/>
      <c r="H225" s="146"/>
      <c r="I225" s="146"/>
      <c r="J225" s="146"/>
      <c r="K225" s="146"/>
      <c r="L225" s="146"/>
      <c r="M225" s="146"/>
      <c r="N225" s="146"/>
      <c r="O225" s="145" t="str" cm="1">
        <f t="array" ref="O225">IF(OR(AND(B229:B253=""),NOT($V$4="Eine Vorlage zur Zielwertüberwachung")),"",ROUND(AVERAGE(B229:B253),IF(B228="0 Komastellen",0,IF(B228="1 Komastelle",1,IF(B228="2 Komastellen",2,IF(B228="3 Komastellen",3,1))))))</f>
        <v/>
      </c>
      <c r="P225" s="145"/>
      <c r="Q225" s="145"/>
      <c r="R225" s="22"/>
      <c r="S225" s="66" t="str">
        <f>IF($V$4="Eine Vorlage zur Zielwertüberwachung","Verwendeter ZW =","")</f>
        <v/>
      </c>
      <c r="T225" s="144" t="s">
        <v>36</v>
      </c>
      <c r="U225" s="144"/>
      <c r="V225" s="146" t="str">
        <f>IF(AND($V$4="Eine Vorlage zur Zielwertüberwachung",NOT(AG225="")),"errechneter Mittelwert:","")</f>
        <v/>
      </c>
      <c r="W225" s="146"/>
      <c r="X225" s="146"/>
      <c r="Y225" s="146"/>
      <c r="Z225" s="146"/>
      <c r="AA225" s="146"/>
      <c r="AB225" s="146"/>
      <c r="AC225" s="146"/>
      <c r="AD225" s="146"/>
      <c r="AE225" s="146"/>
      <c r="AF225" s="146"/>
      <c r="AG225" s="145" t="str" cm="1">
        <f t="array" ref="AG225">IF(OR(AND(T229:T253=""),NOT($V$4="Eine Vorlage zur Zielwertüberwachung")),"",ROUND(AVERAGE(T229:T253),IF(T228="0 Komastellen",0,IF(T228="1 Komastelle",1,IF(T228="2 Komastellen",2,IF(T228="3 Komastellen",3,1))))))</f>
        <v/>
      </c>
      <c r="AH225" s="145"/>
      <c r="AI225" s="145"/>
      <c r="AK225" s="66" t="str">
        <f>IF($V$4="Eine Vorlage zur Zielwertüberwachung","Verwendeter ZW =","")</f>
        <v/>
      </c>
      <c r="AL225" s="144" t="s">
        <v>36</v>
      </c>
      <c r="AM225" s="144"/>
      <c r="AN225" s="146" t="str">
        <f>IF(AND($V$4="Eine Vorlage zur Zielwertüberwachung",NOT(AY225="")),"errechneter Mittelwert:","")</f>
        <v/>
      </c>
      <c r="AO225" s="146"/>
      <c r="AP225" s="146"/>
      <c r="AQ225" s="146"/>
      <c r="AR225" s="146"/>
      <c r="AS225" s="146"/>
      <c r="AT225" s="146"/>
      <c r="AU225" s="146"/>
      <c r="AV225" s="146"/>
      <c r="AW225" s="146"/>
      <c r="AX225" s="146"/>
      <c r="AY225" s="145" t="str" cm="1">
        <f t="array" ref="AY225">IF(OR(AND(AL229:AL253=""),NOT($V$4="Eine Vorlage zur Zielwertüberwachung")),"",ROUND(AVERAGE(AL229:AL253),IF(AL228="0 Komastellen",0,IF(AL228="1 Komastelle",1,IF(AL228="2 Komastellen",2,IF(AL228="3 Komastellen",3,1))))))</f>
        <v/>
      </c>
      <c r="AZ225" s="145"/>
      <c r="BA225" s="145"/>
    </row>
    <row r="226" spans="1:56" x14ac:dyDescent="0.2">
      <c r="A226" s="51" t="s">
        <v>1</v>
      </c>
      <c r="B226" s="45" t="str">
        <f>O223</f>
        <v>mmol/l</v>
      </c>
      <c r="C226" s="46"/>
      <c r="D226" s="164" t="s">
        <v>2</v>
      </c>
      <c r="E226" s="157"/>
      <c r="F226" s="164" t="s">
        <v>3</v>
      </c>
      <c r="G226" s="157"/>
      <c r="H226" s="164" t="s">
        <v>4</v>
      </c>
      <c r="I226" s="157"/>
      <c r="J226" s="156" t="str">
        <f>IF(AND($V$4="Eine Vorlage zur Zielwertüberwachung",B225="errechneter Mw"),"Mw","Zw")</f>
        <v>Zw</v>
      </c>
      <c r="K226" s="157"/>
      <c r="L226" s="156" t="s">
        <v>5</v>
      </c>
      <c r="M226" s="170"/>
      <c r="N226" s="164" t="s">
        <v>6</v>
      </c>
      <c r="O226" s="170"/>
      <c r="P226" s="150" t="s">
        <v>7</v>
      </c>
      <c r="Q226" s="170"/>
      <c r="R226" s="23"/>
      <c r="S226" s="51" t="s">
        <v>1</v>
      </c>
      <c r="T226" s="45" t="str">
        <f>AG223</f>
        <v>mmol/l</v>
      </c>
      <c r="U226" s="46"/>
      <c r="V226" s="164" t="s">
        <v>2</v>
      </c>
      <c r="W226" s="157"/>
      <c r="X226" s="164" t="s">
        <v>3</v>
      </c>
      <c r="Y226" s="157"/>
      <c r="Z226" s="164" t="s">
        <v>4</v>
      </c>
      <c r="AA226" s="157"/>
      <c r="AB226" s="156" t="str">
        <f>IF(AND($V$4="Eine Vorlage zur Zielwertüberwachung",T225="errechneter Mw"),"Mw","Zw")</f>
        <v>Zw</v>
      </c>
      <c r="AC226" s="157"/>
      <c r="AD226" s="156" t="s">
        <v>5</v>
      </c>
      <c r="AE226" s="170"/>
      <c r="AF226" s="164" t="s">
        <v>6</v>
      </c>
      <c r="AG226" s="170"/>
      <c r="AH226" s="150" t="s">
        <v>7</v>
      </c>
      <c r="AI226" s="170"/>
      <c r="AJ226" s="44"/>
      <c r="AK226" s="51" t="s">
        <v>1</v>
      </c>
      <c r="AL226" s="45" t="str">
        <f>AY223</f>
        <v>µmol/l</v>
      </c>
      <c r="AM226" s="46"/>
      <c r="AN226" s="164" t="s">
        <v>2</v>
      </c>
      <c r="AO226" s="157"/>
      <c r="AP226" s="164" t="s">
        <v>3</v>
      </c>
      <c r="AQ226" s="157"/>
      <c r="AR226" s="164" t="s">
        <v>4</v>
      </c>
      <c r="AS226" s="157"/>
      <c r="AT226" s="156" t="str">
        <f>IF(AND($V$4="Eine Vorlage zur Zielwertüberwachung",AL225="errechneter Mw"),"Mw","Zw")</f>
        <v>Zw</v>
      </c>
      <c r="AU226" s="157"/>
      <c r="AV226" s="156" t="s">
        <v>5</v>
      </c>
      <c r="AW226" s="170"/>
      <c r="AX226" s="164" t="s">
        <v>6</v>
      </c>
      <c r="AY226" s="170"/>
      <c r="AZ226" s="150" t="s">
        <v>7</v>
      </c>
      <c r="BA226" s="170"/>
      <c r="BC226" s="211" t="s">
        <v>263</v>
      </c>
      <c r="BD226" s="212"/>
    </row>
    <row r="227" spans="1:56" x14ac:dyDescent="0.2">
      <c r="A227" s="47" t="s">
        <v>10</v>
      </c>
      <c r="B227" s="50" t="s">
        <v>28</v>
      </c>
      <c r="C227" s="46"/>
      <c r="D227" s="178">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0.94000000000000006</v>
      </c>
      <c r="E227" s="179"/>
      <c r="F227" s="180">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0.98</v>
      </c>
      <c r="G227" s="181"/>
      <c r="H227" s="180">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1.02</v>
      </c>
      <c r="I227" s="181"/>
      <c r="J227" s="178"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1.06</v>
      </c>
      <c r="K227" s="179"/>
      <c r="L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1.1000000000000001</v>
      </c>
      <c r="M227" s="181"/>
      <c r="N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1.1399999999999999</v>
      </c>
      <c r="O227" s="181"/>
      <c r="P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1.18</v>
      </c>
      <c r="Q227" s="181"/>
      <c r="R227" s="43"/>
      <c r="S227" s="47" t="s">
        <v>10</v>
      </c>
      <c r="T227" s="50" t="s">
        <v>28</v>
      </c>
      <c r="U227" s="46"/>
      <c r="V227" s="178">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1.1000000000000001</v>
      </c>
      <c r="W227" s="179"/>
      <c r="X227" s="180">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1.17</v>
      </c>
      <c r="Y227" s="181"/>
      <c r="Z227" s="180">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1.23</v>
      </c>
      <c r="AA227" s="181"/>
      <c r="AB227" s="178"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1.29</v>
      </c>
      <c r="AC227" s="179"/>
      <c r="AD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1.35</v>
      </c>
      <c r="AE227" s="181"/>
      <c r="AF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1.41</v>
      </c>
      <c r="AG227" s="181"/>
      <c r="AH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1.48</v>
      </c>
      <c r="AI227" s="181"/>
      <c r="AJ227" s="44"/>
      <c r="AK227" s="47" t="s">
        <v>10</v>
      </c>
      <c r="AL227" s="50" t="s">
        <v>28</v>
      </c>
      <c r="AM227" s="46"/>
      <c r="AN227" s="155">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41</v>
      </c>
      <c r="AO227" s="168"/>
      <c r="AP227" s="151">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44</v>
      </c>
      <c r="AQ227" s="152"/>
      <c r="AR227" s="151">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47</v>
      </c>
      <c r="AS227" s="152"/>
      <c r="AT227" s="155"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50</v>
      </c>
      <c r="AU227" s="168"/>
      <c r="AV227" s="151">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53</v>
      </c>
      <c r="AW227" s="152"/>
      <c r="AX227" s="151">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56</v>
      </c>
      <c r="AY227" s="152"/>
      <c r="AZ227" s="151">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59</v>
      </c>
      <c r="BA227" s="152"/>
      <c r="BC227" s="213"/>
      <c r="BD227" s="214"/>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7"/>
      <c r="BD228" s="128"/>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15"/>
      <c r="BD229" s="216"/>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15"/>
      <c r="BD230" s="216"/>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15"/>
      <c r="BD231" s="216"/>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15"/>
      <c r="BD232" s="216"/>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15"/>
      <c r="BD233" s="216"/>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15"/>
      <c r="BD234" s="216"/>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15"/>
      <c r="BD235" s="216"/>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15"/>
      <c r="BD236" s="216"/>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15"/>
      <c r="BD237" s="216"/>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15"/>
      <c r="BD238" s="216"/>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15"/>
      <c r="BD239" s="216"/>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15"/>
      <c r="BD240" s="216"/>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15"/>
      <c r="BD241" s="216"/>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15"/>
      <c r="BD242" s="216"/>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15"/>
      <c r="BD243" s="216"/>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15"/>
      <c r="BD244" s="216"/>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15"/>
      <c r="BD245" s="216"/>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15"/>
      <c r="BD246" s="216"/>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15"/>
      <c r="BD247" s="216"/>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15"/>
      <c r="BD248" s="216"/>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15"/>
      <c r="BD249" s="216"/>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15"/>
      <c r="BD250" s="216"/>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15"/>
      <c r="BD251" s="216"/>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15"/>
      <c r="BD252" s="216"/>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15"/>
      <c r="BD253" s="216"/>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184" t="s">
        <v>87</v>
      </c>
      <c r="B257" s="185"/>
      <c r="C257" s="20"/>
      <c r="D257" s="158" t="s">
        <v>0</v>
      </c>
      <c r="E257" s="159"/>
      <c r="F257" s="159"/>
      <c r="G257" s="159"/>
      <c r="H257" s="159"/>
      <c r="I257" s="159"/>
      <c r="J257" s="159"/>
      <c r="K257" s="159"/>
      <c r="L257" s="159"/>
      <c r="M257" s="160"/>
      <c r="N257" s="153">
        <f>IFERROR(VLOOKUP(A257,'Qualabtoleranzen&amp;Einheiten'!$B$6:$E$200,2,FALSE),"")</f>
        <v>0.1</v>
      </c>
      <c r="O257" s="153"/>
      <c r="P257" s="153"/>
      <c r="Q257" s="154"/>
      <c r="R257" s="21"/>
      <c r="S257" s="184" t="s">
        <v>193</v>
      </c>
      <c r="T257" s="185"/>
      <c r="U257" s="20"/>
      <c r="V257" s="158" t="s">
        <v>0</v>
      </c>
      <c r="W257" s="159"/>
      <c r="X257" s="159"/>
      <c r="Y257" s="159"/>
      <c r="Z257" s="159"/>
      <c r="AA257" s="159"/>
      <c r="AB257" s="159"/>
      <c r="AC257" s="159"/>
      <c r="AD257" s="159"/>
      <c r="AE257" s="160"/>
      <c r="AF257" s="153">
        <f>IFERROR(VLOOKUP(S257,'Qualabtoleranzen&amp;Einheiten'!$B$6:$E$200,2,FALSE),"")</f>
        <v>0.18</v>
      </c>
      <c r="AG257" s="153"/>
      <c r="AH257" s="153"/>
      <c r="AI257" s="154"/>
      <c r="AK257" s="184" t="s">
        <v>173</v>
      </c>
      <c r="AL257" s="185"/>
      <c r="AM257" s="20"/>
      <c r="AN257" s="158" t="s">
        <v>0</v>
      </c>
      <c r="AO257" s="159"/>
      <c r="AP257" s="159"/>
      <c r="AQ257" s="159"/>
      <c r="AR257" s="159"/>
      <c r="AS257" s="159"/>
      <c r="AT257" s="159"/>
      <c r="AU257" s="159"/>
      <c r="AV257" s="159"/>
      <c r="AW257" s="160"/>
      <c r="AX257" s="153">
        <f>IFERROR(VLOOKUP(AK257,'Qualabtoleranzen&amp;Einheiten'!$B$6:$E$200,2,FALSE),"")</f>
        <v>0.12</v>
      </c>
      <c r="AY257" s="153"/>
      <c r="AZ257" s="153"/>
      <c r="BA257" s="154"/>
    </row>
    <row r="258" spans="1:79" ht="12.75" customHeight="1" x14ac:dyDescent="0.2">
      <c r="A258" s="186"/>
      <c r="B258" s="187"/>
      <c r="C258" s="20"/>
      <c r="D258" s="158" t="s">
        <v>8</v>
      </c>
      <c r="E258" s="159"/>
      <c r="F258" s="159"/>
      <c r="G258" s="159"/>
      <c r="H258" s="159"/>
      <c r="I258" s="159"/>
      <c r="J258" s="159"/>
      <c r="K258" s="159"/>
      <c r="L258" s="159"/>
      <c r="M258" s="160"/>
      <c r="N258" s="182">
        <f>IFERROR(VLOOKUP(A257,'Qualabtoleranzen&amp;Einheiten'!$B$6:$E$200,3,FALSE),"")</f>
        <v>0.15</v>
      </c>
      <c r="O258" s="182"/>
      <c r="P258" s="182"/>
      <c r="Q258" s="183"/>
      <c r="R258" s="21"/>
      <c r="S258" s="186"/>
      <c r="T258" s="187"/>
      <c r="U258" s="20"/>
      <c r="V258" s="158" t="s">
        <v>8</v>
      </c>
      <c r="W258" s="159"/>
      <c r="X258" s="159"/>
      <c r="Y258" s="159"/>
      <c r="Z258" s="159"/>
      <c r="AA258" s="159"/>
      <c r="AB258" s="159"/>
      <c r="AC258" s="159"/>
      <c r="AD258" s="159"/>
      <c r="AE258" s="160"/>
      <c r="AF258" s="182">
        <f>IFERROR(VLOOKUP(S257,'Qualabtoleranzen&amp;Einheiten'!$B$6:$E$200,3,FALSE),"")</f>
        <v>0.18</v>
      </c>
      <c r="AG258" s="182"/>
      <c r="AH258" s="182"/>
      <c r="AI258" s="183"/>
      <c r="AK258" s="186"/>
      <c r="AL258" s="187"/>
      <c r="AM258" s="20"/>
      <c r="AN258" s="158" t="s">
        <v>8</v>
      </c>
      <c r="AO258" s="159"/>
      <c r="AP258" s="159"/>
      <c r="AQ258" s="159"/>
      <c r="AR258" s="159"/>
      <c r="AS258" s="159"/>
      <c r="AT258" s="159"/>
      <c r="AU258" s="159"/>
      <c r="AV258" s="159"/>
      <c r="AW258" s="160"/>
      <c r="AX258" s="182">
        <f>IFERROR(VLOOKUP(AK257,'Qualabtoleranzen&amp;Einheiten'!$B$6:$E$200,3,FALSE),"")</f>
        <v>0.15</v>
      </c>
      <c r="AY258" s="182"/>
      <c r="AZ258" s="182"/>
      <c r="BA258" s="183"/>
    </row>
    <row r="259" spans="1:79" s="24" customFormat="1" ht="12.75" customHeight="1" x14ac:dyDescent="0.2">
      <c r="A259" s="174"/>
      <c r="B259" s="175"/>
      <c r="C259" s="20"/>
      <c r="D259" s="161" t="str">
        <f>IF(AND($V$4="Eine Vorlage zur Zielwertermittlung",NOT(L259="----------")),"neuer Zielwert",IF(NOT($V$4="Eine Vorlage zur Zielwertermittlung"),"Zielwert",""))</f>
        <v>Zielwert</v>
      </c>
      <c r="E259" s="162"/>
      <c r="F259" s="162"/>
      <c r="G259" s="162"/>
      <c r="H259" s="162"/>
      <c r="I259" s="162"/>
      <c r="J259" s="162"/>
      <c r="K259" s="163"/>
      <c r="L259" s="171">
        <v>4.55</v>
      </c>
      <c r="M259" s="171"/>
      <c r="N259" s="171"/>
      <c r="O259" s="147" t="str">
        <f>IFERROR(VLOOKUP(A257,'Qualabtoleranzen&amp;Einheiten'!$B$6:$E$200,4,FALSE),"Einheit")</f>
        <v>mmol/l</v>
      </c>
      <c r="P259" s="148"/>
      <c r="Q259" s="149"/>
      <c r="R259" s="21"/>
      <c r="S259" s="174"/>
      <c r="T259" s="175"/>
      <c r="U259" s="20"/>
      <c r="V259" s="161" t="str">
        <f>IF(AND($V$4="Eine Vorlage zur Zielwertermittlung",NOT(AD259="----------")),"neuer Zielwert",IF(NOT($V$4="Eine Vorlage zur Zielwertermittlung"),"Zielwert",""))</f>
        <v>Zielwert</v>
      </c>
      <c r="W259" s="162"/>
      <c r="X259" s="162"/>
      <c r="Y259" s="162"/>
      <c r="Z259" s="162"/>
      <c r="AA259" s="162"/>
      <c r="AB259" s="162"/>
      <c r="AC259" s="163"/>
      <c r="AD259" s="171">
        <v>1.53</v>
      </c>
      <c r="AE259" s="171"/>
      <c r="AF259" s="171"/>
      <c r="AG259" s="147" t="str">
        <f>IFERROR(VLOOKUP(S257,'Qualabtoleranzen&amp;Einheiten'!$B$6:$E$200,4,FALSE),"Einheit")</f>
        <v>mmol/l</v>
      </c>
      <c r="AH259" s="148"/>
      <c r="AI259" s="149"/>
      <c r="AJ259" s="17"/>
      <c r="AK259" s="174"/>
      <c r="AL259" s="175"/>
      <c r="AM259" s="20"/>
      <c r="AN259" s="161" t="str">
        <f>IF(AND($V$4="Eine Vorlage zur Zielwertermittlung",NOT(AV259="----------")),"neuer Zielwert",IF(NOT($V$4="Eine Vorlage zur Zielwertermittlung"),"Zielwert",""))</f>
        <v>Zielwert</v>
      </c>
      <c r="AO259" s="162"/>
      <c r="AP259" s="162"/>
      <c r="AQ259" s="162"/>
      <c r="AR259" s="162"/>
      <c r="AS259" s="162"/>
      <c r="AT259" s="162"/>
      <c r="AU259" s="163"/>
      <c r="AV259" s="171">
        <v>52</v>
      </c>
      <c r="AW259" s="171"/>
      <c r="AX259" s="171"/>
      <c r="AY259" s="147" t="str">
        <f>IFERROR(VLOOKUP(AK257,'Qualabtoleranzen&amp;Einheiten'!$B$6:$E$200,4,FALSE),"Einheit")</f>
        <v>g/l</v>
      </c>
      <c r="AZ259" s="148"/>
      <c r="BA259" s="149"/>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6"/>
      <c r="B260" s="177"/>
      <c r="C260" s="20"/>
      <c r="D260" s="172" t="str">
        <f>IF(L260="","","Standardabweichung")</f>
        <v>Standardabweichung</v>
      </c>
      <c r="E260" s="172"/>
      <c r="F260" s="172"/>
      <c r="G260" s="172"/>
      <c r="H260" s="172"/>
      <c r="I260" s="172"/>
      <c r="J260" s="172"/>
      <c r="K260" s="172"/>
      <c r="L260" s="173">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173"/>
      <c r="N260" s="173"/>
      <c r="O260" s="150" t="str">
        <f>IF(L260="","",O259)</f>
        <v>mmol/l</v>
      </c>
      <c r="P260" s="150"/>
      <c r="Q260" s="150"/>
      <c r="R260" s="21"/>
      <c r="S260" s="176"/>
      <c r="T260" s="177"/>
      <c r="U260" s="20"/>
      <c r="V260" s="172" t="str">
        <f>IF(AD260="","","Standardabweichung")</f>
        <v>Standardabweichung</v>
      </c>
      <c r="W260" s="172"/>
      <c r="X260" s="172"/>
      <c r="Y260" s="172"/>
      <c r="Z260" s="172"/>
      <c r="AA260" s="172"/>
      <c r="AB260" s="172"/>
      <c r="AC260" s="172"/>
      <c r="AD260" s="173">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173"/>
      <c r="AF260" s="173"/>
      <c r="AG260" s="150" t="str">
        <f>IF(AD260="","",AG259)</f>
        <v>mmol/l</v>
      </c>
      <c r="AH260" s="150"/>
      <c r="AI260" s="150"/>
      <c r="AJ260" s="17"/>
      <c r="AK260" s="176"/>
      <c r="AL260" s="177"/>
      <c r="AM260" s="20"/>
      <c r="AN260" s="172" t="str">
        <f>IF(AV260="","","Standardabweichung")</f>
        <v>Standardabweichung</v>
      </c>
      <c r="AO260" s="172"/>
      <c r="AP260" s="172"/>
      <c r="AQ260" s="172"/>
      <c r="AR260" s="172"/>
      <c r="AS260" s="172"/>
      <c r="AT260" s="172"/>
      <c r="AU260" s="172"/>
      <c r="AV260" s="173">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173"/>
      <c r="AX260" s="173"/>
      <c r="AY260" s="150" t="str">
        <f>IF(AV260="","",AY259)</f>
        <v>g/l</v>
      </c>
      <c r="AZ260" s="150"/>
      <c r="BA260" s="150"/>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144" t="s">
        <v>36</v>
      </c>
      <c r="C261" s="144"/>
      <c r="D261" s="146" t="str">
        <f>IF(AND($V$4="Eine Vorlage zur Zielwertüberwachung",NOT(O261="")),"errechneter Mittelwert:","")</f>
        <v/>
      </c>
      <c r="E261" s="146"/>
      <c r="F261" s="146"/>
      <c r="G261" s="146"/>
      <c r="H261" s="146"/>
      <c r="I261" s="146"/>
      <c r="J261" s="146"/>
      <c r="K261" s="146"/>
      <c r="L261" s="146"/>
      <c r="M261" s="146"/>
      <c r="N261" s="146"/>
      <c r="O261" s="145" t="str" cm="1">
        <f t="array" ref="O261">IF(OR(AND(B265:B289=""),NOT($V$4="Eine Vorlage zur Zielwertüberwachung")),"",ROUND(AVERAGE(B265:B289),IF(B264="0 Komastellen",0,IF(B264="1 Komastelle",1,IF(B264="2 Komastellen",2,IF(B264="3 Komastellen",3,1))))))</f>
        <v/>
      </c>
      <c r="P261" s="145"/>
      <c r="Q261" s="145"/>
      <c r="R261" s="22"/>
      <c r="S261" s="66" t="str">
        <f>IF($V$4="Eine Vorlage zur Zielwertüberwachung","Verwendeter ZW =","")</f>
        <v/>
      </c>
      <c r="T261" s="144" t="s">
        <v>36</v>
      </c>
      <c r="U261" s="144"/>
      <c r="V261" s="146" t="str">
        <f>IF(AND($V$4="Eine Vorlage zur Zielwertüberwachung",NOT(AG261="")),"errechneter Mittelwert:","")</f>
        <v/>
      </c>
      <c r="W261" s="146"/>
      <c r="X261" s="146"/>
      <c r="Y261" s="146"/>
      <c r="Z261" s="146"/>
      <c r="AA261" s="146"/>
      <c r="AB261" s="146"/>
      <c r="AC261" s="146"/>
      <c r="AD261" s="146"/>
      <c r="AE261" s="146"/>
      <c r="AF261" s="146"/>
      <c r="AG261" s="145" t="str" cm="1">
        <f t="array" ref="AG261">IF(OR(AND(T265:T289=""),NOT($V$4="Eine Vorlage zur Zielwertüberwachung")),"",ROUND(AVERAGE(T265:T289),IF(T264="0 Komastellen",0,IF(T264="1 Komastelle",1,IF(T264="2 Komastellen",2,IF(T264="3 Komastellen",3,1))))))</f>
        <v/>
      </c>
      <c r="AH261" s="145"/>
      <c r="AI261" s="145"/>
      <c r="AK261" s="66" t="str">
        <f>IF($V$4="Eine Vorlage zur Zielwertüberwachung","Verwendeter ZW =","")</f>
        <v/>
      </c>
      <c r="AL261" s="144" t="s">
        <v>36</v>
      </c>
      <c r="AM261" s="144"/>
      <c r="AN261" s="146" t="str">
        <f>IF(AND($V$4="Eine Vorlage zur Zielwertüberwachung",NOT(AY261="")),"errechneter Mittelwert:","")</f>
        <v/>
      </c>
      <c r="AO261" s="146"/>
      <c r="AP261" s="146"/>
      <c r="AQ261" s="146"/>
      <c r="AR261" s="146"/>
      <c r="AS261" s="146"/>
      <c r="AT261" s="146"/>
      <c r="AU261" s="146"/>
      <c r="AV261" s="146"/>
      <c r="AW261" s="146"/>
      <c r="AX261" s="146"/>
      <c r="AY261" s="145" t="str" cm="1">
        <f t="array" ref="AY261">IF(OR(AND(AL265:AL289=""),NOT($V$4="Eine Vorlage zur Zielwertüberwachung")),"",ROUND(AVERAGE(AL265:AL289),IF(AL264="0 Komastellen",0,IF(AL264="1 Komastelle",1,IF(AL264="2 Komastellen",2,IF(AL264="3 Komastellen",3,1))))))</f>
        <v/>
      </c>
      <c r="AZ261" s="145"/>
      <c r="BA261" s="145"/>
    </row>
    <row r="262" spans="1:79" x14ac:dyDescent="0.2">
      <c r="A262" s="51" t="s">
        <v>1</v>
      </c>
      <c r="B262" s="45" t="str">
        <f>O259</f>
        <v>mmol/l</v>
      </c>
      <c r="C262" s="46"/>
      <c r="D262" s="164" t="s">
        <v>2</v>
      </c>
      <c r="E262" s="157"/>
      <c r="F262" s="164" t="s">
        <v>3</v>
      </c>
      <c r="G262" s="157"/>
      <c r="H262" s="164" t="s">
        <v>4</v>
      </c>
      <c r="I262" s="157"/>
      <c r="J262" s="156" t="str">
        <f>IF(AND($V$4="Eine Vorlage zur Zielwertüberwachung",B261="errechneter Mw"),"Mw","Zw")</f>
        <v>Zw</v>
      </c>
      <c r="K262" s="157"/>
      <c r="L262" s="156" t="s">
        <v>5</v>
      </c>
      <c r="M262" s="170"/>
      <c r="N262" s="164" t="s">
        <v>6</v>
      </c>
      <c r="O262" s="170"/>
      <c r="P262" s="150" t="s">
        <v>7</v>
      </c>
      <c r="Q262" s="170"/>
      <c r="R262" s="23"/>
      <c r="S262" s="51" t="s">
        <v>1</v>
      </c>
      <c r="T262" s="45" t="str">
        <f>AG259</f>
        <v>mmol/l</v>
      </c>
      <c r="U262" s="46"/>
      <c r="V262" s="164" t="s">
        <v>2</v>
      </c>
      <c r="W262" s="157"/>
      <c r="X262" s="164" t="s">
        <v>3</v>
      </c>
      <c r="Y262" s="157"/>
      <c r="Z262" s="164" t="s">
        <v>4</v>
      </c>
      <c r="AA262" s="157"/>
      <c r="AB262" s="156" t="str">
        <f>IF(AND($V$4="Eine Vorlage zur Zielwertüberwachung",T261="errechneter Mw"),"Mw","Zw")</f>
        <v>Zw</v>
      </c>
      <c r="AC262" s="157"/>
      <c r="AD262" s="156" t="s">
        <v>5</v>
      </c>
      <c r="AE262" s="170"/>
      <c r="AF262" s="164" t="s">
        <v>6</v>
      </c>
      <c r="AG262" s="170"/>
      <c r="AH262" s="150" t="s">
        <v>7</v>
      </c>
      <c r="AI262" s="170"/>
      <c r="AJ262" s="44"/>
      <c r="AK262" s="51" t="s">
        <v>1</v>
      </c>
      <c r="AL262" s="45" t="str">
        <f>AY259</f>
        <v>g/l</v>
      </c>
      <c r="AM262" s="46"/>
      <c r="AN262" s="164" t="s">
        <v>2</v>
      </c>
      <c r="AO262" s="157"/>
      <c r="AP262" s="164" t="s">
        <v>3</v>
      </c>
      <c r="AQ262" s="157"/>
      <c r="AR262" s="164" t="s">
        <v>4</v>
      </c>
      <c r="AS262" s="157"/>
      <c r="AT262" s="156" t="str">
        <f>IF(AND($V$4="Eine Vorlage zur Zielwertüberwachung",AL261="errechneter Mw"),"Mw","Zw")</f>
        <v>Zw</v>
      </c>
      <c r="AU262" s="157"/>
      <c r="AV262" s="156" t="s">
        <v>5</v>
      </c>
      <c r="AW262" s="170"/>
      <c r="AX262" s="164" t="s">
        <v>6</v>
      </c>
      <c r="AY262" s="170"/>
      <c r="AZ262" s="150" t="s">
        <v>7</v>
      </c>
      <c r="BA262" s="170"/>
      <c r="BC262" s="211" t="s">
        <v>263</v>
      </c>
      <c r="BD262" s="212"/>
    </row>
    <row r="263" spans="1:79" x14ac:dyDescent="0.2">
      <c r="A263" s="47" t="s">
        <v>10</v>
      </c>
      <c r="B263" s="50" t="s">
        <v>28</v>
      </c>
      <c r="C263" s="46"/>
      <c r="D263" s="178">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4.0999999999999996</v>
      </c>
      <c r="E263" s="179"/>
      <c r="F263" s="180">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4.25</v>
      </c>
      <c r="G263" s="181"/>
      <c r="H263" s="180">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4.3999999999999995</v>
      </c>
      <c r="I263" s="181"/>
      <c r="J263" s="178"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4.55</v>
      </c>
      <c r="K263" s="179"/>
      <c r="L263" s="180">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4.7</v>
      </c>
      <c r="M263" s="181"/>
      <c r="N263" s="180">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4.8499999999999996</v>
      </c>
      <c r="O263" s="181"/>
      <c r="P263" s="180">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5</v>
      </c>
      <c r="Q263" s="181"/>
      <c r="R263" s="43"/>
      <c r="S263" s="47" t="s">
        <v>10</v>
      </c>
      <c r="T263" s="50" t="s">
        <v>28</v>
      </c>
      <c r="U263" s="46"/>
      <c r="V263" s="155">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1.26</v>
      </c>
      <c r="W263" s="168"/>
      <c r="X263" s="151">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1.35</v>
      </c>
      <c r="Y263" s="152"/>
      <c r="Z263" s="151">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1.44</v>
      </c>
      <c r="AA263" s="152"/>
      <c r="AB263" s="155"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1.53</v>
      </c>
      <c r="AC263" s="168"/>
      <c r="AD263" s="151">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1.62</v>
      </c>
      <c r="AE263" s="152"/>
      <c r="AF263" s="151">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1.71</v>
      </c>
      <c r="AG263" s="152"/>
      <c r="AH263" s="151">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v>
      </c>
      <c r="AI263" s="152"/>
      <c r="AJ263" s="44"/>
      <c r="AK263" s="47" t="s">
        <v>10</v>
      </c>
      <c r="AL263" s="50" t="s">
        <v>28</v>
      </c>
      <c r="AM263" s="46"/>
      <c r="AN263" s="155">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46</v>
      </c>
      <c r="AO263" s="168"/>
      <c r="AP263" s="151">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48</v>
      </c>
      <c r="AQ263" s="152"/>
      <c r="AR263" s="151">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50</v>
      </c>
      <c r="AS263" s="152"/>
      <c r="AT263" s="155"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52</v>
      </c>
      <c r="AU263" s="168"/>
      <c r="AV263" s="151">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54</v>
      </c>
      <c r="AW263" s="152"/>
      <c r="AX263" s="151">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56</v>
      </c>
      <c r="AY263" s="152"/>
      <c r="AZ263" s="151">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58</v>
      </c>
      <c r="BA263" s="152"/>
      <c r="BC263" s="213"/>
      <c r="BD263" s="214"/>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7"/>
      <c r="BD264" s="128"/>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215"/>
      <c r="BD265" s="216"/>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215"/>
      <c r="BD266" s="216"/>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215"/>
      <c r="BD267" s="216"/>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215"/>
      <c r="BD268" s="216"/>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215"/>
      <c r="BD269" s="216"/>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215"/>
      <c r="BD270" s="216"/>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215"/>
      <c r="BD271" s="216"/>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215"/>
      <c r="BD272" s="216"/>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215"/>
      <c r="BD273" s="216"/>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215"/>
      <c r="BD274" s="216"/>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215"/>
      <c r="BD275" s="216"/>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215"/>
      <c r="BD276" s="216"/>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215"/>
      <c r="BD277" s="216"/>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215"/>
      <c r="BD278" s="216"/>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215"/>
      <c r="BD279" s="216"/>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215"/>
      <c r="BD280" s="216"/>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215"/>
      <c r="BD281" s="216"/>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215"/>
      <c r="BD282" s="216"/>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215"/>
      <c r="BD283" s="216"/>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215"/>
      <c r="BD284" s="216"/>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215"/>
      <c r="BD285" s="216"/>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215"/>
      <c r="BD286" s="216"/>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215"/>
      <c r="BD287" s="216"/>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215"/>
      <c r="BD288" s="216"/>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215"/>
      <c r="BD289" s="216"/>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184" t="s">
        <v>202</v>
      </c>
      <c r="B293" s="185"/>
      <c r="C293" s="20"/>
      <c r="D293" s="158" t="s">
        <v>0</v>
      </c>
      <c r="E293" s="159"/>
      <c r="F293" s="159"/>
      <c r="G293" s="159"/>
      <c r="H293" s="159"/>
      <c r="I293" s="159"/>
      <c r="J293" s="159"/>
      <c r="K293" s="159"/>
      <c r="L293" s="159"/>
      <c r="M293" s="160"/>
      <c r="N293" s="153">
        <f>IFERROR(VLOOKUP(A293,'Qualabtoleranzen&amp;Einheiten'!$B$6:$E$200,2,FALSE),"")</f>
        <v>0.12</v>
      </c>
      <c r="O293" s="153"/>
      <c r="P293" s="153"/>
      <c r="Q293" s="154"/>
      <c r="R293" s="21"/>
      <c r="S293" s="184" t="s">
        <v>9</v>
      </c>
      <c r="T293" s="185"/>
      <c r="U293" s="20"/>
      <c r="V293" s="158" t="s">
        <v>0</v>
      </c>
      <c r="W293" s="159"/>
      <c r="X293" s="159"/>
      <c r="Y293" s="159"/>
      <c r="Z293" s="159"/>
      <c r="AA293" s="159"/>
      <c r="AB293" s="159"/>
      <c r="AC293" s="159"/>
      <c r="AD293" s="159"/>
      <c r="AE293" s="160"/>
      <c r="AF293" s="153" t="str">
        <f>IFERROR(VLOOKUP(S293,'Qualabtoleranzen&amp;Einheiten'!$B$6:$E$200,2,FALSE),"")</f>
        <v/>
      </c>
      <c r="AG293" s="153"/>
      <c r="AH293" s="153"/>
      <c r="AI293" s="154"/>
      <c r="AK293" s="184" t="s">
        <v>9</v>
      </c>
      <c r="AL293" s="185"/>
      <c r="AM293" s="20"/>
      <c r="AN293" s="158" t="s">
        <v>0</v>
      </c>
      <c r="AO293" s="159"/>
      <c r="AP293" s="159"/>
      <c r="AQ293" s="159"/>
      <c r="AR293" s="159"/>
      <c r="AS293" s="159"/>
      <c r="AT293" s="159"/>
      <c r="AU293" s="159"/>
      <c r="AV293" s="159"/>
      <c r="AW293" s="160"/>
      <c r="AX293" s="153" t="str">
        <f>IFERROR(VLOOKUP(AK293,'Qualabtoleranzen&amp;Einheiten'!$B$6:$E$200,2,FALSE),"")</f>
        <v/>
      </c>
      <c r="AY293" s="153"/>
      <c r="AZ293" s="153"/>
      <c r="BA293" s="154"/>
    </row>
    <row r="294" spans="1:79" ht="12.75" customHeight="1" x14ac:dyDescent="0.2">
      <c r="A294" s="186"/>
      <c r="B294" s="187"/>
      <c r="C294" s="20"/>
      <c r="D294" s="158" t="s">
        <v>8</v>
      </c>
      <c r="E294" s="159"/>
      <c r="F294" s="159"/>
      <c r="G294" s="159"/>
      <c r="H294" s="159"/>
      <c r="I294" s="159"/>
      <c r="J294" s="159"/>
      <c r="K294" s="159"/>
      <c r="L294" s="159"/>
      <c r="M294" s="160"/>
      <c r="N294" s="182">
        <f>IFERROR(VLOOKUP(A293,'Qualabtoleranzen&amp;Einheiten'!$B$6:$E$200,3,FALSE),"")</f>
        <v>0.15</v>
      </c>
      <c r="O294" s="182"/>
      <c r="P294" s="182"/>
      <c r="Q294" s="183"/>
      <c r="R294" s="21"/>
      <c r="S294" s="186"/>
      <c r="T294" s="187"/>
      <c r="U294" s="20"/>
      <c r="V294" s="158" t="s">
        <v>8</v>
      </c>
      <c r="W294" s="159"/>
      <c r="X294" s="159"/>
      <c r="Y294" s="159"/>
      <c r="Z294" s="159"/>
      <c r="AA294" s="159"/>
      <c r="AB294" s="159"/>
      <c r="AC294" s="159"/>
      <c r="AD294" s="159"/>
      <c r="AE294" s="160"/>
      <c r="AF294" s="182" t="str">
        <f>IFERROR(VLOOKUP(S293,'Qualabtoleranzen&amp;Einheiten'!$B$6:$E$200,3,FALSE),"")</f>
        <v/>
      </c>
      <c r="AG294" s="182"/>
      <c r="AH294" s="182"/>
      <c r="AI294" s="183"/>
      <c r="AK294" s="186"/>
      <c r="AL294" s="187"/>
      <c r="AM294" s="20"/>
      <c r="AN294" s="158" t="s">
        <v>8</v>
      </c>
      <c r="AO294" s="159"/>
      <c r="AP294" s="159"/>
      <c r="AQ294" s="159"/>
      <c r="AR294" s="159"/>
      <c r="AS294" s="159"/>
      <c r="AT294" s="159"/>
      <c r="AU294" s="159"/>
      <c r="AV294" s="159"/>
      <c r="AW294" s="160"/>
      <c r="AX294" s="182" t="str">
        <f>IFERROR(VLOOKUP(AK293,'Qualabtoleranzen&amp;Einheiten'!$B$6:$E$200,3,FALSE),"")</f>
        <v/>
      </c>
      <c r="AY294" s="182"/>
      <c r="AZ294" s="182"/>
      <c r="BA294" s="183"/>
    </row>
    <row r="295" spans="1:79" s="24" customFormat="1" ht="12.75" customHeight="1" x14ac:dyDescent="0.2">
      <c r="A295" s="174"/>
      <c r="B295" s="175"/>
      <c r="C295" s="20"/>
      <c r="D295" s="161" t="str">
        <f>IF(AND($V$4="Eine Vorlage zur Zielwertermittlung",NOT(L295="----------")),"neuer Zielwert",IF(NOT($V$4="Eine Vorlage zur Zielwertermittlung"),"Zielwert",""))</f>
        <v>Zielwert</v>
      </c>
      <c r="E295" s="162"/>
      <c r="F295" s="162"/>
      <c r="G295" s="162"/>
      <c r="H295" s="162"/>
      <c r="I295" s="162"/>
      <c r="J295" s="162"/>
      <c r="K295" s="163"/>
      <c r="L295" s="171">
        <v>381</v>
      </c>
      <c r="M295" s="171"/>
      <c r="N295" s="171"/>
      <c r="O295" s="147" t="str">
        <f>IFERROR(VLOOKUP(A293,'Qualabtoleranzen&amp;Einheiten'!$B$6:$E$200,4,FALSE),"Einheit")</f>
        <v>µmol/l</v>
      </c>
      <c r="P295" s="148"/>
      <c r="Q295" s="149"/>
      <c r="R295" s="21"/>
      <c r="S295" s="174" t="s">
        <v>30</v>
      </c>
      <c r="T295" s="175"/>
      <c r="U295" s="20"/>
      <c r="V295" s="161" t="str">
        <f>IF(AND($V$4="Eine Vorlage zur Zielwertermittlung",NOT(AD295="----------")),"neuer Zielwert",IF(NOT($V$4="Eine Vorlage zur Zielwertermittlung"),"Zielwert",""))</f>
        <v>Zielwert</v>
      </c>
      <c r="W295" s="162"/>
      <c r="X295" s="162"/>
      <c r="Y295" s="162"/>
      <c r="Z295" s="162"/>
      <c r="AA295" s="162"/>
      <c r="AB295" s="162"/>
      <c r="AC295" s="163"/>
      <c r="AD295" s="171" t="str" cm="1">
        <f t="array" ref="AD295">IF(NOT($V$4="Eine Vorlage zur Zielwertermittlung"),"",IF(AND(T301:T325="",$V$4="Eine Vorlage zur Zielwertermittlung"),"----------",ROUND(AVERAGE(T301:T325),IF(T300="0 Komastellen",0,IF(T300="1 Komastelle",1,IF(T300="2 Komastellen",2,IF(T300="3 Komastellen",3,1)))))))</f>
        <v/>
      </c>
      <c r="AE295" s="171"/>
      <c r="AF295" s="171"/>
      <c r="AG295" s="147" t="str">
        <f>IFERROR(VLOOKUP(S293,'Qualabtoleranzen&amp;Einheiten'!$B$6:$E$200,4,FALSE),"Einheit")</f>
        <v>Einheit</v>
      </c>
      <c r="AH295" s="148"/>
      <c r="AI295" s="149"/>
      <c r="AJ295" s="17"/>
      <c r="AK295" s="174" t="s">
        <v>30</v>
      </c>
      <c r="AL295" s="175"/>
      <c r="AM295" s="20"/>
      <c r="AN295" s="161" t="str">
        <f>IF(AND($V$4="Eine Vorlage zur Zielwertermittlung",NOT(AV295="----------")),"neuer Zielwert",IF(NOT($V$4="Eine Vorlage zur Zielwertermittlung"),"Zielwert",""))</f>
        <v>Zielwert</v>
      </c>
      <c r="AO295" s="162"/>
      <c r="AP295" s="162"/>
      <c r="AQ295" s="162"/>
      <c r="AR295" s="162"/>
      <c r="AS295" s="162"/>
      <c r="AT295" s="162"/>
      <c r="AU295" s="163"/>
      <c r="AV295" s="171" t="str" cm="1">
        <f t="array" ref="AV295">IF(NOT($V$4="Eine Vorlage zur Zielwertermittlung"),"",IF(AND(AL301:AL325="",$V$4="Eine Vorlage zur Zielwertermittlung"),"----------",ROUND(AVERAGE(AL301:AL325),IF(AL300="0 Komastellen",0,IF(AL300="1 Komastelle",1,IF(AL300="2 Komastellen",2,IF(AL300="3 Komastellen",3,1)))))))</f>
        <v/>
      </c>
      <c r="AW295" s="171"/>
      <c r="AX295" s="171"/>
      <c r="AY295" s="147" t="str">
        <f>IFERROR(VLOOKUP(AK293,'Qualabtoleranzen&amp;Einheiten'!$B$6:$E$200,4,FALSE),"Einheit")</f>
        <v>Einheit</v>
      </c>
      <c r="AZ295" s="148"/>
      <c r="BA295" s="149"/>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6"/>
      <c r="B296" s="177"/>
      <c r="C296" s="20"/>
      <c r="D296" s="172" t="str">
        <f>IF(L296="","","Standardabweichung")</f>
        <v>Standardabweichung</v>
      </c>
      <c r="E296" s="172"/>
      <c r="F296" s="172"/>
      <c r="G296" s="172"/>
      <c r="H296" s="172"/>
      <c r="I296" s="172"/>
      <c r="J296" s="172"/>
      <c r="K296" s="172"/>
      <c r="L296" s="173">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173"/>
      <c r="N296" s="173"/>
      <c r="O296" s="150" t="str">
        <f>IF(L296="","",O295)</f>
        <v>µmol/l</v>
      </c>
      <c r="P296" s="150"/>
      <c r="Q296" s="150"/>
      <c r="R296" s="21"/>
      <c r="S296" s="176"/>
      <c r="T296" s="177"/>
      <c r="U296" s="20"/>
      <c r="V296" s="172" t="str">
        <f>IF(AD296="","","Standardabweichung")</f>
        <v/>
      </c>
      <c r="W296" s="172"/>
      <c r="X296" s="172"/>
      <c r="Y296" s="172"/>
      <c r="Z296" s="172"/>
      <c r="AA296" s="172"/>
      <c r="AB296" s="172"/>
      <c r="AC296" s="172"/>
      <c r="AD296" s="173"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173"/>
      <c r="AF296" s="173"/>
      <c r="AG296" s="150" t="str">
        <f>IF(AD296="","",AG295)</f>
        <v/>
      </c>
      <c r="AH296" s="150"/>
      <c r="AI296" s="150"/>
      <c r="AJ296" s="17"/>
      <c r="AK296" s="176"/>
      <c r="AL296" s="177"/>
      <c r="AM296" s="20"/>
      <c r="AN296" s="172" t="str">
        <f>IF(AV296="","","Standardabweichung")</f>
        <v/>
      </c>
      <c r="AO296" s="172"/>
      <c r="AP296" s="172"/>
      <c r="AQ296" s="172"/>
      <c r="AR296" s="172"/>
      <c r="AS296" s="172"/>
      <c r="AT296" s="172"/>
      <c r="AU296" s="172"/>
      <c r="AV296" s="173"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173"/>
      <c r="AX296" s="173"/>
      <c r="AY296" s="150" t="str">
        <f>IF(AV296="","",AY295)</f>
        <v/>
      </c>
      <c r="AZ296" s="150"/>
      <c r="BA296" s="150"/>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144" t="s">
        <v>36</v>
      </c>
      <c r="C297" s="144"/>
      <c r="D297" s="146" t="str">
        <f>IF(AND($V$4="Eine Vorlage zur Zielwertüberwachung",NOT(O297="")),"errechneter Mittelwert:","")</f>
        <v/>
      </c>
      <c r="E297" s="146"/>
      <c r="F297" s="146"/>
      <c r="G297" s="146"/>
      <c r="H297" s="146"/>
      <c r="I297" s="146"/>
      <c r="J297" s="146"/>
      <c r="K297" s="146"/>
      <c r="L297" s="146"/>
      <c r="M297" s="146"/>
      <c r="N297" s="146"/>
      <c r="O297" s="145" t="str" cm="1">
        <f t="array" ref="O297">IF(OR(AND(B301:B325=""),NOT($V$4="Eine Vorlage zur Zielwertüberwachung")),"",ROUND(AVERAGE(B301:B325),IF(B300="0 Komastellen",0,IF(B300="1 Komastelle",1,IF(B300="2 Komastellen",2,IF(B300="3 Komastellen",3,1))))))</f>
        <v/>
      </c>
      <c r="P297" s="145"/>
      <c r="Q297" s="145"/>
      <c r="R297" s="22"/>
      <c r="S297" s="66" t="str">
        <f>IF($V$4="Eine Vorlage zur Zielwertüberwachung","Verwendeter ZW =","")</f>
        <v/>
      </c>
      <c r="T297" s="144" t="s">
        <v>36</v>
      </c>
      <c r="U297" s="144"/>
      <c r="V297" s="146" t="str">
        <f>IF(AND($V$4="Eine Vorlage zur Zielwertüberwachung",NOT(AG297="")),"errechneter Mittelwert:","")</f>
        <v/>
      </c>
      <c r="W297" s="146"/>
      <c r="X297" s="146"/>
      <c r="Y297" s="146"/>
      <c r="Z297" s="146"/>
      <c r="AA297" s="146"/>
      <c r="AB297" s="146"/>
      <c r="AC297" s="146"/>
      <c r="AD297" s="146"/>
      <c r="AE297" s="146"/>
      <c r="AF297" s="146"/>
      <c r="AG297" s="145" t="str" cm="1">
        <f t="array" ref="AG297">IF(OR(AND(T301:T325=""),NOT($V$4="Eine Vorlage zur Zielwertüberwachung")),"",ROUND(AVERAGE(T301:T325),IF(T300="0 Komastellen",0,IF(T300="1 Komastelle",1,IF(T300="2 Komastellen",2,IF(T300="3 Komastellen",3,1))))))</f>
        <v/>
      </c>
      <c r="AH297" s="145"/>
      <c r="AI297" s="145"/>
      <c r="AK297" s="66" t="str">
        <f>IF($V$4="Eine Vorlage zur Zielwertüberwachung","Verwendeter ZW =","")</f>
        <v/>
      </c>
      <c r="AL297" s="144" t="s">
        <v>36</v>
      </c>
      <c r="AM297" s="144"/>
      <c r="AN297" s="146" t="str">
        <f>IF(AND($V$4="Eine Vorlage zur Zielwertüberwachung",NOT(AY297="")),"errechneter Mittelwert:","")</f>
        <v/>
      </c>
      <c r="AO297" s="146"/>
      <c r="AP297" s="146"/>
      <c r="AQ297" s="146"/>
      <c r="AR297" s="146"/>
      <c r="AS297" s="146"/>
      <c r="AT297" s="146"/>
      <c r="AU297" s="146"/>
      <c r="AV297" s="146"/>
      <c r="AW297" s="146"/>
      <c r="AX297" s="146"/>
      <c r="AY297" s="145" t="str" cm="1">
        <f t="array" ref="AY297">IF(OR(AND(AL301:AL325=""),NOT($V$4="Eine Vorlage zur Zielwertüberwachung")),"",ROUND(AVERAGE(AL301:AL325),IF(AL300="0 Komastellen",0,IF(AL300="1 Komastelle",1,IF(AL300="2 Komastellen",2,IF(AL300="3 Komastellen",3,1))))))</f>
        <v/>
      </c>
      <c r="AZ297" s="145"/>
      <c r="BA297" s="145"/>
    </row>
    <row r="298" spans="1:79" x14ac:dyDescent="0.2">
      <c r="A298" s="51" t="s">
        <v>1</v>
      </c>
      <c r="B298" s="45" t="str">
        <f>O295</f>
        <v>µmol/l</v>
      </c>
      <c r="C298" s="46"/>
      <c r="D298" s="164" t="s">
        <v>2</v>
      </c>
      <c r="E298" s="157"/>
      <c r="F298" s="164" t="s">
        <v>3</v>
      </c>
      <c r="G298" s="157"/>
      <c r="H298" s="164" t="s">
        <v>4</v>
      </c>
      <c r="I298" s="157"/>
      <c r="J298" s="156" t="str">
        <f>IF(AND($V$4="Eine Vorlage zur Zielwertüberwachung",B297="errechneter Mw"),"Mw","Zw")</f>
        <v>Zw</v>
      </c>
      <c r="K298" s="157"/>
      <c r="L298" s="156" t="s">
        <v>5</v>
      </c>
      <c r="M298" s="170"/>
      <c r="N298" s="164" t="s">
        <v>6</v>
      </c>
      <c r="O298" s="170"/>
      <c r="P298" s="150" t="s">
        <v>7</v>
      </c>
      <c r="Q298" s="170"/>
      <c r="R298" s="23"/>
      <c r="S298" s="51" t="s">
        <v>1</v>
      </c>
      <c r="T298" s="45" t="str">
        <f>AG295</f>
        <v>Einheit</v>
      </c>
      <c r="U298" s="46"/>
      <c r="V298" s="164" t="s">
        <v>2</v>
      </c>
      <c r="W298" s="157"/>
      <c r="X298" s="164" t="s">
        <v>3</v>
      </c>
      <c r="Y298" s="157"/>
      <c r="Z298" s="164" t="s">
        <v>4</v>
      </c>
      <c r="AA298" s="157"/>
      <c r="AB298" s="156" t="str">
        <f>IF(AND($V$4="Eine Vorlage zur Zielwertüberwachung",T297="errechneter Mw"),"Mw","Zw")</f>
        <v>Zw</v>
      </c>
      <c r="AC298" s="157"/>
      <c r="AD298" s="156" t="s">
        <v>5</v>
      </c>
      <c r="AE298" s="170"/>
      <c r="AF298" s="164" t="s">
        <v>6</v>
      </c>
      <c r="AG298" s="170"/>
      <c r="AH298" s="150" t="s">
        <v>7</v>
      </c>
      <c r="AI298" s="170"/>
      <c r="AJ298" s="44"/>
      <c r="AK298" s="51" t="s">
        <v>1</v>
      </c>
      <c r="AL298" s="45" t="str">
        <f>AY295</f>
        <v>Einheit</v>
      </c>
      <c r="AM298" s="46"/>
      <c r="AN298" s="164" t="s">
        <v>2</v>
      </c>
      <c r="AO298" s="157"/>
      <c r="AP298" s="164" t="s">
        <v>3</v>
      </c>
      <c r="AQ298" s="157"/>
      <c r="AR298" s="164" t="s">
        <v>4</v>
      </c>
      <c r="AS298" s="157"/>
      <c r="AT298" s="156" t="str">
        <f>IF(AND($V$4="Eine Vorlage zur Zielwertüberwachung",AL297="errechneter Mw"),"Mw","Zw")</f>
        <v>Zw</v>
      </c>
      <c r="AU298" s="157"/>
      <c r="AV298" s="156" t="s">
        <v>5</v>
      </c>
      <c r="AW298" s="170"/>
      <c r="AX298" s="164" t="s">
        <v>6</v>
      </c>
      <c r="AY298" s="170"/>
      <c r="AZ298" s="150" t="s">
        <v>7</v>
      </c>
      <c r="BA298" s="170"/>
      <c r="BC298" s="211" t="s">
        <v>263</v>
      </c>
      <c r="BD298" s="212"/>
    </row>
    <row r="299" spans="1:79" x14ac:dyDescent="0.2">
      <c r="A299" s="47" t="s">
        <v>10</v>
      </c>
      <c r="B299" s="50" t="s">
        <v>28</v>
      </c>
      <c r="C299" s="46"/>
      <c r="D299" s="155">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336</v>
      </c>
      <c r="E299" s="168"/>
      <c r="F299" s="151">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351</v>
      </c>
      <c r="G299" s="152"/>
      <c r="H299" s="151">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366</v>
      </c>
      <c r="I299" s="152"/>
      <c r="J299" s="155"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381</v>
      </c>
      <c r="K299" s="168"/>
      <c r="L299" s="151">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396</v>
      </c>
      <c r="M299" s="152"/>
      <c r="N299" s="151">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411</v>
      </c>
      <c r="O299" s="152"/>
      <c r="P299" s="151">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426</v>
      </c>
      <c r="Q299" s="152"/>
      <c r="R299" s="43"/>
      <c r="S299" s="47" t="s">
        <v>10</v>
      </c>
      <c r="T299" s="50" t="s">
        <v>28</v>
      </c>
      <c r="U299" s="46"/>
      <c r="V299" s="155"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168"/>
      <c r="X299" s="151"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152"/>
      <c r="Z299" s="151"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152"/>
      <c r="AB299" s="155"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168"/>
      <c r="AD299" s="151"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152"/>
      <c r="AF299" s="151"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152"/>
      <c r="AH299" s="151"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152"/>
      <c r="AJ299" s="44"/>
      <c r="AK299" s="47" t="s">
        <v>10</v>
      </c>
      <c r="AL299" s="50" t="s">
        <v>28</v>
      </c>
      <c r="AM299" s="46"/>
      <c r="AN299" s="155"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168"/>
      <c r="AP299" s="151"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152"/>
      <c r="AR299" s="151"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152"/>
      <c r="AT299" s="155"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168"/>
      <c r="AV299" s="151"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152"/>
      <c r="AX299" s="151"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152"/>
      <c r="AZ299" s="151"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152"/>
      <c r="BC299" s="213"/>
      <c r="BD299" s="214"/>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7"/>
      <c r="BD300" s="128"/>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215"/>
      <c r="BD301" s="216"/>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215"/>
      <c r="BD302" s="216"/>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215"/>
      <c r="BD303" s="216"/>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215"/>
      <c r="BD304" s="216"/>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215"/>
      <c r="BD305" s="216"/>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215"/>
      <c r="BD306" s="216"/>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215"/>
      <c r="BD307" s="216"/>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215"/>
      <c r="BD308" s="216"/>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215"/>
      <c r="BD309" s="216"/>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215"/>
      <c r="BD310" s="216"/>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215"/>
      <c r="BD311" s="216"/>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215"/>
      <c r="BD312" s="216"/>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215"/>
      <c r="BD313" s="216"/>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215"/>
      <c r="BD314" s="216"/>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215"/>
      <c r="BD315" s="216"/>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215"/>
      <c r="BD316" s="216"/>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215"/>
      <c r="BD317" s="216"/>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215"/>
      <c r="BD318" s="216"/>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215"/>
      <c r="BD319" s="216"/>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215"/>
      <c r="BD320" s="216"/>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215"/>
      <c r="BD321" s="216"/>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215"/>
      <c r="BD322" s="216"/>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215"/>
      <c r="BD323" s="216"/>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215"/>
      <c r="BD324" s="216"/>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215"/>
      <c r="BD325" s="216"/>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c r="AX327" s="41"/>
      <c r="AY327" s="41"/>
      <c r="AZ327" s="41"/>
      <c r="BA327" s="41"/>
      <c r="BB327" s="19"/>
    </row>
    <row r="328" spans="1:79" ht="8.25" customHeight="1" x14ac:dyDescent="0.2">
      <c r="AK328" s="19"/>
      <c r="AL328" s="19"/>
      <c r="AM328" s="19"/>
      <c r="AN328" s="19"/>
      <c r="AO328" s="19"/>
      <c r="AP328" s="19"/>
      <c r="AQ328" s="19"/>
      <c r="AR328" s="19"/>
      <c r="AS328" s="19"/>
      <c r="AT328" s="19"/>
      <c r="AU328" s="19"/>
      <c r="AV328" s="19"/>
      <c r="AW328" s="19"/>
      <c r="AX328" s="19"/>
      <c r="AY328" s="19"/>
      <c r="AZ328" s="19"/>
      <c r="BA328" s="19"/>
    </row>
    <row r="329" spans="1:79" ht="12.75" customHeight="1" x14ac:dyDescent="0.2">
      <c r="A329" s="169"/>
      <c r="B329" s="169"/>
      <c r="C329" s="129"/>
      <c r="D329" s="167"/>
      <c r="E329" s="167"/>
      <c r="F329" s="167"/>
      <c r="G329" s="167"/>
      <c r="H329" s="167"/>
      <c r="I329" s="167"/>
      <c r="J329" s="167"/>
      <c r="K329" s="167"/>
      <c r="L329" s="167"/>
      <c r="M329" s="167"/>
      <c r="N329" s="207"/>
      <c r="O329" s="207"/>
      <c r="P329" s="207"/>
      <c r="Q329" s="207"/>
      <c r="R329" s="130"/>
      <c r="S329" s="169"/>
      <c r="T329" s="169"/>
      <c r="U329" s="129"/>
      <c r="V329" s="167"/>
      <c r="W329" s="167"/>
      <c r="X329" s="167"/>
      <c r="Y329" s="167"/>
      <c r="Z329" s="167"/>
      <c r="AA329" s="167"/>
      <c r="AB329" s="167"/>
      <c r="AC329" s="167"/>
      <c r="AD329" s="167"/>
      <c r="AE329" s="167"/>
      <c r="AF329" s="207"/>
      <c r="AG329" s="207"/>
      <c r="AH329" s="207"/>
      <c r="AI329" s="207"/>
      <c r="AJ329" s="55"/>
      <c r="AK329" s="169"/>
      <c r="AL329" s="169"/>
      <c r="AM329" s="129"/>
      <c r="AN329" s="167"/>
      <c r="AO329" s="167"/>
      <c r="AP329" s="167"/>
      <c r="AQ329" s="167"/>
      <c r="AR329" s="167"/>
      <c r="AS329" s="167"/>
      <c r="AT329" s="167"/>
      <c r="AU329" s="167"/>
      <c r="AV329" s="167"/>
      <c r="AW329" s="167"/>
      <c r="AX329" s="207"/>
      <c r="AY329" s="207"/>
      <c r="AZ329" s="207"/>
      <c r="BA329" s="207"/>
      <c r="BB329" s="55"/>
      <c r="BC329" s="55"/>
      <c r="BD329" s="55"/>
    </row>
    <row r="330" spans="1:79" ht="12.75" customHeight="1" x14ac:dyDescent="0.2">
      <c r="A330" s="169"/>
      <c r="B330" s="169"/>
      <c r="C330" s="129"/>
      <c r="D330" s="167"/>
      <c r="E330" s="167"/>
      <c r="F330" s="167"/>
      <c r="G330" s="167"/>
      <c r="H330" s="167"/>
      <c r="I330" s="167"/>
      <c r="J330" s="167"/>
      <c r="K330" s="167"/>
      <c r="L330" s="167"/>
      <c r="M330" s="167"/>
      <c r="N330" s="208"/>
      <c r="O330" s="208"/>
      <c r="P330" s="208"/>
      <c r="Q330" s="208"/>
      <c r="R330" s="130"/>
      <c r="S330" s="169"/>
      <c r="T330" s="169"/>
      <c r="U330" s="129"/>
      <c r="V330" s="167"/>
      <c r="W330" s="167"/>
      <c r="X330" s="167"/>
      <c r="Y330" s="167"/>
      <c r="Z330" s="167"/>
      <c r="AA330" s="167"/>
      <c r="AB330" s="167"/>
      <c r="AC330" s="167"/>
      <c r="AD330" s="167"/>
      <c r="AE330" s="167"/>
      <c r="AF330" s="208"/>
      <c r="AG330" s="208"/>
      <c r="AH330" s="208"/>
      <c r="AI330" s="208"/>
      <c r="AJ330" s="55"/>
      <c r="AK330" s="169"/>
      <c r="AL330" s="169"/>
      <c r="AM330" s="129"/>
      <c r="AN330" s="167"/>
      <c r="AO330" s="167"/>
      <c r="AP330" s="167"/>
      <c r="AQ330" s="167"/>
      <c r="AR330" s="167"/>
      <c r="AS330" s="167"/>
      <c r="AT330" s="167"/>
      <c r="AU330" s="167"/>
      <c r="AV330" s="167"/>
      <c r="AW330" s="167"/>
      <c r="AX330" s="208"/>
      <c r="AY330" s="208"/>
      <c r="AZ330" s="208"/>
      <c r="BA330" s="208"/>
      <c r="BB330" s="55"/>
      <c r="BC330" s="55"/>
      <c r="BD330" s="55"/>
    </row>
    <row r="331" spans="1:79" s="24" customFormat="1" ht="12.75" customHeight="1" x14ac:dyDescent="0.2">
      <c r="A331" s="209"/>
      <c r="B331" s="209"/>
      <c r="C331" s="129"/>
      <c r="D331" s="167"/>
      <c r="E331" s="167"/>
      <c r="F331" s="167"/>
      <c r="G331" s="167"/>
      <c r="H331" s="167"/>
      <c r="I331" s="167"/>
      <c r="J331" s="167"/>
      <c r="K331" s="167"/>
      <c r="L331" s="203"/>
      <c r="M331" s="203"/>
      <c r="N331" s="203"/>
      <c r="O331" s="165"/>
      <c r="P331" s="165"/>
      <c r="Q331" s="165"/>
      <c r="R331" s="130"/>
      <c r="S331" s="209"/>
      <c r="T331" s="209"/>
      <c r="U331" s="129"/>
      <c r="V331" s="167"/>
      <c r="W331" s="167"/>
      <c r="X331" s="167"/>
      <c r="Y331" s="167"/>
      <c r="Z331" s="167"/>
      <c r="AA331" s="167"/>
      <c r="AB331" s="167"/>
      <c r="AC331" s="167"/>
      <c r="AD331" s="203"/>
      <c r="AE331" s="203"/>
      <c r="AF331" s="203"/>
      <c r="AG331" s="165"/>
      <c r="AH331" s="165"/>
      <c r="AI331" s="165"/>
      <c r="AJ331" s="55"/>
      <c r="AK331" s="209"/>
      <c r="AL331" s="209"/>
      <c r="AM331" s="129"/>
      <c r="AN331" s="167"/>
      <c r="AO331" s="167"/>
      <c r="AP331" s="167"/>
      <c r="AQ331" s="167"/>
      <c r="AR331" s="167"/>
      <c r="AS331" s="167"/>
      <c r="AT331" s="167"/>
      <c r="AU331" s="167"/>
      <c r="AV331" s="203"/>
      <c r="AW331" s="203"/>
      <c r="AX331" s="203"/>
      <c r="AY331" s="165"/>
      <c r="AZ331" s="165"/>
      <c r="BA331" s="165"/>
      <c r="BB331" s="131"/>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9"/>
      <c r="B332" s="209"/>
      <c r="C332" s="129"/>
      <c r="D332" s="167"/>
      <c r="E332" s="167"/>
      <c r="F332" s="167"/>
      <c r="G332" s="167"/>
      <c r="H332" s="167"/>
      <c r="I332" s="167"/>
      <c r="J332" s="167"/>
      <c r="K332" s="167"/>
      <c r="L332" s="210"/>
      <c r="M332" s="210"/>
      <c r="N332" s="210"/>
      <c r="O332" s="204"/>
      <c r="P332" s="204"/>
      <c r="Q332" s="204"/>
      <c r="R332" s="130"/>
      <c r="S332" s="209"/>
      <c r="T332" s="209"/>
      <c r="U332" s="129"/>
      <c r="V332" s="167"/>
      <c r="W332" s="167"/>
      <c r="X332" s="167"/>
      <c r="Y332" s="167"/>
      <c r="Z332" s="167"/>
      <c r="AA332" s="167"/>
      <c r="AB332" s="167"/>
      <c r="AC332" s="167"/>
      <c r="AD332" s="210"/>
      <c r="AE332" s="210"/>
      <c r="AF332" s="210"/>
      <c r="AG332" s="204"/>
      <c r="AH332" s="204"/>
      <c r="AI332" s="204"/>
      <c r="AJ332" s="55"/>
      <c r="AK332" s="209"/>
      <c r="AL332" s="209"/>
      <c r="AM332" s="129"/>
      <c r="AN332" s="167"/>
      <c r="AO332" s="167"/>
      <c r="AP332" s="167"/>
      <c r="AQ332" s="167"/>
      <c r="AR332" s="167"/>
      <c r="AS332" s="167"/>
      <c r="AT332" s="167"/>
      <c r="AU332" s="167"/>
      <c r="AV332" s="210"/>
      <c r="AW332" s="210"/>
      <c r="AX332" s="210"/>
      <c r="AY332" s="204"/>
      <c r="AZ332" s="204"/>
      <c r="BA332" s="204"/>
      <c r="BB332" s="131"/>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2"/>
      <c r="B333" s="166"/>
      <c r="C333" s="166"/>
      <c r="D333" s="167"/>
      <c r="E333" s="167"/>
      <c r="F333" s="167"/>
      <c r="G333" s="167"/>
      <c r="H333" s="167"/>
      <c r="I333" s="167"/>
      <c r="J333" s="167"/>
      <c r="K333" s="167"/>
      <c r="L333" s="167"/>
      <c r="M333" s="167"/>
      <c r="N333" s="167"/>
      <c r="O333" s="165"/>
      <c r="P333" s="165"/>
      <c r="Q333" s="165"/>
      <c r="R333" s="133"/>
      <c r="S333" s="132"/>
      <c r="T333" s="166"/>
      <c r="U333" s="166"/>
      <c r="V333" s="167"/>
      <c r="W333" s="167"/>
      <c r="X333" s="167"/>
      <c r="Y333" s="167"/>
      <c r="Z333" s="167"/>
      <c r="AA333" s="167"/>
      <c r="AB333" s="167"/>
      <c r="AC333" s="167"/>
      <c r="AD333" s="167"/>
      <c r="AE333" s="167"/>
      <c r="AF333" s="167"/>
      <c r="AG333" s="165"/>
      <c r="AH333" s="165"/>
      <c r="AI333" s="165"/>
      <c r="AJ333" s="55"/>
      <c r="AK333" s="132"/>
      <c r="AL333" s="166"/>
      <c r="AM333" s="166"/>
      <c r="AN333" s="167"/>
      <c r="AO333" s="167"/>
      <c r="AP333" s="167"/>
      <c r="AQ333" s="167"/>
      <c r="AR333" s="167"/>
      <c r="AS333" s="167"/>
      <c r="AT333" s="167"/>
      <c r="AU333" s="167"/>
      <c r="AV333" s="167"/>
      <c r="AW333" s="167"/>
      <c r="AX333" s="167"/>
      <c r="AY333" s="165"/>
      <c r="AZ333" s="165"/>
      <c r="BA333" s="165"/>
      <c r="BB333" s="55"/>
      <c r="BC333" s="55"/>
      <c r="BD333" s="55"/>
    </row>
    <row r="334" spans="1:79" x14ac:dyDescent="0.2">
      <c r="A334" s="134"/>
      <c r="B334" s="134"/>
      <c r="C334" s="134"/>
      <c r="D334" s="204"/>
      <c r="E334" s="204"/>
      <c r="F334" s="204"/>
      <c r="G334" s="204"/>
      <c r="H334" s="204"/>
      <c r="I334" s="204"/>
      <c r="J334" s="165"/>
      <c r="K334" s="204"/>
      <c r="L334" s="165"/>
      <c r="M334" s="165"/>
      <c r="N334" s="204"/>
      <c r="O334" s="165"/>
      <c r="P334" s="204"/>
      <c r="Q334" s="165"/>
      <c r="R334" s="135"/>
      <c r="S334" s="134"/>
      <c r="T334" s="134"/>
      <c r="U334" s="134"/>
      <c r="V334" s="204"/>
      <c r="W334" s="204"/>
      <c r="X334" s="204"/>
      <c r="Y334" s="204"/>
      <c r="Z334" s="204"/>
      <c r="AA334" s="204"/>
      <c r="AB334" s="165"/>
      <c r="AC334" s="204"/>
      <c r="AD334" s="165"/>
      <c r="AE334" s="165"/>
      <c r="AF334" s="204"/>
      <c r="AG334" s="165"/>
      <c r="AH334" s="204"/>
      <c r="AI334" s="165"/>
      <c r="AJ334" s="55"/>
      <c r="AK334" s="134"/>
      <c r="AL334" s="134"/>
      <c r="AM334" s="134"/>
      <c r="AN334" s="204"/>
      <c r="AO334" s="204"/>
      <c r="AP334" s="204"/>
      <c r="AQ334" s="204"/>
      <c r="AR334" s="204"/>
      <c r="AS334" s="204"/>
      <c r="AT334" s="165"/>
      <c r="AU334" s="204"/>
      <c r="AV334" s="165"/>
      <c r="AW334" s="165"/>
      <c r="AX334" s="204"/>
      <c r="AY334" s="165"/>
      <c r="AZ334" s="204"/>
      <c r="BA334" s="165"/>
      <c r="BB334" s="55"/>
      <c r="BC334" s="222"/>
      <c r="BD334" s="222"/>
    </row>
    <row r="335" spans="1:79" x14ac:dyDescent="0.2">
      <c r="A335" s="134"/>
      <c r="B335" s="134"/>
      <c r="C335" s="134"/>
      <c r="D335" s="206"/>
      <c r="E335" s="206"/>
      <c r="F335" s="205"/>
      <c r="G335" s="205"/>
      <c r="H335" s="205"/>
      <c r="I335" s="205"/>
      <c r="J335" s="206"/>
      <c r="K335" s="206"/>
      <c r="L335" s="205"/>
      <c r="M335" s="205"/>
      <c r="N335" s="205"/>
      <c r="O335" s="205"/>
      <c r="P335" s="205"/>
      <c r="Q335" s="205"/>
      <c r="R335" s="136"/>
      <c r="S335" s="134"/>
      <c r="T335" s="134"/>
      <c r="U335" s="134"/>
      <c r="V335" s="206"/>
      <c r="W335" s="206"/>
      <c r="X335" s="205"/>
      <c r="Y335" s="205"/>
      <c r="Z335" s="205"/>
      <c r="AA335" s="205"/>
      <c r="AB335" s="206"/>
      <c r="AC335" s="206"/>
      <c r="AD335" s="205"/>
      <c r="AE335" s="205"/>
      <c r="AF335" s="205"/>
      <c r="AG335" s="205"/>
      <c r="AH335" s="205"/>
      <c r="AI335" s="205"/>
      <c r="AJ335" s="55"/>
      <c r="AK335" s="134"/>
      <c r="AL335" s="134"/>
      <c r="AM335" s="134"/>
      <c r="AN335" s="206"/>
      <c r="AO335" s="206"/>
      <c r="AP335" s="205"/>
      <c r="AQ335" s="205"/>
      <c r="AR335" s="205"/>
      <c r="AS335" s="205"/>
      <c r="AT335" s="206"/>
      <c r="AU335" s="206"/>
      <c r="AV335" s="205"/>
      <c r="AW335" s="205"/>
      <c r="AX335" s="205"/>
      <c r="AY335" s="205"/>
      <c r="AZ335" s="205"/>
      <c r="BA335" s="205"/>
      <c r="BB335" s="55"/>
      <c r="BC335" s="222"/>
      <c r="BD335" s="222"/>
    </row>
    <row r="336" spans="1:79" x14ac:dyDescent="0.2">
      <c r="A336" s="137"/>
      <c r="B336" s="138"/>
      <c r="C336" s="55"/>
      <c r="D336" s="139"/>
      <c r="E336" s="139"/>
      <c r="F336" s="139"/>
      <c r="G336" s="139"/>
      <c r="H336" s="139"/>
      <c r="I336" s="139"/>
      <c r="J336" s="139"/>
      <c r="K336" s="139"/>
      <c r="L336" s="139"/>
      <c r="M336" s="139"/>
      <c r="N336" s="139"/>
      <c r="O336" s="139"/>
      <c r="P336" s="139"/>
      <c r="Q336" s="139"/>
      <c r="R336" s="139"/>
      <c r="S336" s="137"/>
      <c r="T336" s="138"/>
      <c r="U336" s="55"/>
      <c r="V336" s="139"/>
      <c r="W336" s="139"/>
      <c r="X336" s="139"/>
      <c r="Y336" s="139"/>
      <c r="Z336" s="139"/>
      <c r="AA336" s="139"/>
      <c r="AB336" s="139"/>
      <c r="AC336" s="139"/>
      <c r="AD336" s="139"/>
      <c r="AE336" s="139"/>
      <c r="AF336" s="139"/>
      <c r="AG336" s="139"/>
      <c r="AH336" s="139"/>
      <c r="AI336" s="139"/>
      <c r="AJ336" s="55"/>
      <c r="AK336" s="137"/>
      <c r="AL336" s="138"/>
      <c r="AM336" s="55"/>
      <c r="AN336" s="139"/>
      <c r="AO336" s="139"/>
      <c r="AP336" s="139"/>
      <c r="AQ336" s="139"/>
      <c r="AR336" s="139"/>
      <c r="AS336" s="139"/>
      <c r="AT336" s="139"/>
      <c r="AU336" s="139"/>
      <c r="AV336" s="139"/>
      <c r="AW336" s="139"/>
      <c r="AX336" s="139"/>
      <c r="AY336" s="139"/>
      <c r="AZ336" s="139"/>
      <c r="BA336" s="139"/>
      <c r="BB336" s="55"/>
      <c r="BC336" s="55"/>
      <c r="BD336" s="55"/>
    </row>
    <row r="337" spans="1:56" ht="19.5" customHeight="1" x14ac:dyDescent="0.2">
      <c r="A337" s="140"/>
      <c r="B337" s="141"/>
      <c r="C337" s="55"/>
      <c r="D337" s="139"/>
      <c r="E337" s="139"/>
      <c r="F337" s="139"/>
      <c r="G337" s="139"/>
      <c r="H337" s="139"/>
      <c r="I337" s="139"/>
      <c r="J337" s="139"/>
      <c r="K337" s="139"/>
      <c r="L337" s="139"/>
      <c r="M337" s="139"/>
      <c r="N337" s="139"/>
      <c r="O337" s="139"/>
      <c r="P337" s="139"/>
      <c r="Q337" s="139"/>
      <c r="R337" s="139"/>
      <c r="S337" s="140"/>
      <c r="T337" s="141"/>
      <c r="U337" s="55"/>
      <c r="V337" s="139"/>
      <c r="W337" s="139"/>
      <c r="X337" s="139"/>
      <c r="Y337" s="139"/>
      <c r="Z337" s="139"/>
      <c r="AA337" s="139"/>
      <c r="AB337" s="139"/>
      <c r="AC337" s="139"/>
      <c r="AD337" s="139"/>
      <c r="AE337" s="139"/>
      <c r="AF337" s="139"/>
      <c r="AG337" s="139"/>
      <c r="AH337" s="139"/>
      <c r="AI337" s="139"/>
      <c r="AJ337" s="55"/>
      <c r="AK337" s="140"/>
      <c r="AL337" s="141"/>
      <c r="AM337" s="55"/>
      <c r="AN337" s="139"/>
      <c r="AO337" s="139"/>
      <c r="AP337" s="139"/>
      <c r="AQ337" s="139"/>
      <c r="AR337" s="139"/>
      <c r="AS337" s="139"/>
      <c r="AT337" s="139"/>
      <c r="AU337" s="139"/>
      <c r="AV337" s="139"/>
      <c r="AW337" s="139"/>
      <c r="AX337" s="139"/>
      <c r="AY337" s="139"/>
      <c r="AZ337" s="139"/>
      <c r="BA337" s="139"/>
      <c r="BB337" s="55"/>
      <c r="BC337" s="217"/>
      <c r="BD337" s="217"/>
    </row>
    <row r="338" spans="1:56" ht="19.5" customHeight="1" x14ac:dyDescent="0.2">
      <c r="A338" s="142"/>
      <c r="B338" s="140"/>
      <c r="C338" s="55"/>
      <c r="D338" s="139"/>
      <c r="E338" s="139"/>
      <c r="F338" s="139"/>
      <c r="G338" s="139"/>
      <c r="H338" s="139"/>
      <c r="I338" s="139"/>
      <c r="J338" s="139"/>
      <c r="K338" s="139"/>
      <c r="L338" s="139"/>
      <c r="M338" s="139"/>
      <c r="N338" s="139"/>
      <c r="O338" s="139"/>
      <c r="P338" s="139"/>
      <c r="Q338" s="139"/>
      <c r="R338" s="139"/>
      <c r="S338" s="142"/>
      <c r="T338" s="140"/>
      <c r="U338" s="55"/>
      <c r="V338" s="139"/>
      <c r="W338" s="139"/>
      <c r="X338" s="139"/>
      <c r="Y338" s="139"/>
      <c r="Z338" s="139"/>
      <c r="AA338" s="139"/>
      <c r="AB338" s="139"/>
      <c r="AC338" s="139"/>
      <c r="AD338" s="139"/>
      <c r="AE338" s="139"/>
      <c r="AF338" s="139"/>
      <c r="AG338" s="139"/>
      <c r="AH338" s="139"/>
      <c r="AI338" s="139"/>
      <c r="AJ338" s="55"/>
      <c r="AK338" s="142"/>
      <c r="AL338" s="140"/>
      <c r="AM338" s="55"/>
      <c r="AN338" s="139"/>
      <c r="AO338" s="139"/>
      <c r="AP338" s="139"/>
      <c r="AQ338" s="139"/>
      <c r="AR338" s="139"/>
      <c r="AS338" s="139"/>
      <c r="AT338" s="139"/>
      <c r="AU338" s="139"/>
      <c r="AV338" s="139"/>
      <c r="AW338" s="139"/>
      <c r="AX338" s="139"/>
      <c r="AY338" s="139"/>
      <c r="AZ338" s="139"/>
      <c r="BA338" s="139"/>
      <c r="BB338" s="55"/>
      <c r="BC338" s="217"/>
      <c r="BD338" s="217"/>
    </row>
    <row r="339" spans="1:56" ht="19.5" customHeight="1" x14ac:dyDescent="0.2">
      <c r="A339" s="142"/>
      <c r="B339" s="140"/>
      <c r="C339" s="55"/>
      <c r="D339" s="139"/>
      <c r="E339" s="139"/>
      <c r="F339" s="139"/>
      <c r="G339" s="139"/>
      <c r="H339" s="139"/>
      <c r="I339" s="139"/>
      <c r="J339" s="139"/>
      <c r="K339" s="139"/>
      <c r="L339" s="139"/>
      <c r="M339" s="139"/>
      <c r="N339" s="139"/>
      <c r="O339" s="139"/>
      <c r="P339" s="139"/>
      <c r="Q339" s="139"/>
      <c r="R339" s="139"/>
      <c r="S339" s="142"/>
      <c r="T339" s="140"/>
      <c r="U339" s="55"/>
      <c r="V339" s="139"/>
      <c r="W339" s="139"/>
      <c r="X339" s="139"/>
      <c r="Y339" s="139"/>
      <c r="Z339" s="139"/>
      <c r="AA339" s="139"/>
      <c r="AB339" s="139"/>
      <c r="AC339" s="139"/>
      <c r="AD339" s="139"/>
      <c r="AE339" s="139"/>
      <c r="AF339" s="139"/>
      <c r="AG339" s="139"/>
      <c r="AH339" s="139"/>
      <c r="AI339" s="139"/>
      <c r="AJ339" s="55"/>
      <c r="AK339" s="142"/>
      <c r="AL339" s="140"/>
      <c r="AM339" s="55"/>
      <c r="AN339" s="139"/>
      <c r="AO339" s="139"/>
      <c r="AP339" s="139"/>
      <c r="AQ339" s="139"/>
      <c r="AR339" s="139"/>
      <c r="AS339" s="139"/>
      <c r="AT339" s="139"/>
      <c r="AU339" s="139"/>
      <c r="AV339" s="139"/>
      <c r="AW339" s="139"/>
      <c r="AX339" s="139"/>
      <c r="AY339" s="139"/>
      <c r="AZ339" s="139"/>
      <c r="BA339" s="139"/>
      <c r="BB339" s="55"/>
      <c r="BC339" s="217"/>
      <c r="BD339" s="217"/>
    </row>
    <row r="340" spans="1:56" ht="19.5" customHeight="1" x14ac:dyDescent="0.2">
      <c r="A340" s="142"/>
      <c r="B340" s="140"/>
      <c r="C340" s="55"/>
      <c r="D340" s="139"/>
      <c r="E340" s="139"/>
      <c r="F340" s="139"/>
      <c r="G340" s="139"/>
      <c r="H340" s="139"/>
      <c r="I340" s="139"/>
      <c r="J340" s="139"/>
      <c r="K340" s="139"/>
      <c r="L340" s="139"/>
      <c r="M340" s="139"/>
      <c r="N340" s="139"/>
      <c r="O340" s="139"/>
      <c r="P340" s="139"/>
      <c r="Q340" s="139"/>
      <c r="R340" s="139"/>
      <c r="S340" s="142"/>
      <c r="T340" s="140"/>
      <c r="U340" s="55"/>
      <c r="V340" s="139"/>
      <c r="W340" s="139"/>
      <c r="X340" s="139"/>
      <c r="Y340" s="139"/>
      <c r="Z340" s="139"/>
      <c r="AA340" s="139"/>
      <c r="AB340" s="139"/>
      <c r="AC340" s="139"/>
      <c r="AD340" s="139"/>
      <c r="AE340" s="139"/>
      <c r="AF340" s="139"/>
      <c r="AG340" s="139"/>
      <c r="AH340" s="139"/>
      <c r="AI340" s="139"/>
      <c r="AJ340" s="55"/>
      <c r="AK340" s="142"/>
      <c r="AL340" s="140"/>
      <c r="AM340" s="55"/>
      <c r="AN340" s="139"/>
      <c r="AO340" s="139"/>
      <c r="AP340" s="139"/>
      <c r="AQ340" s="139"/>
      <c r="AR340" s="139"/>
      <c r="AS340" s="139"/>
      <c r="AT340" s="139"/>
      <c r="AU340" s="139"/>
      <c r="AV340" s="139"/>
      <c r="AW340" s="139"/>
      <c r="AX340" s="139"/>
      <c r="AY340" s="139"/>
      <c r="AZ340" s="139"/>
      <c r="BA340" s="139"/>
      <c r="BB340" s="55"/>
      <c r="BC340" s="217"/>
      <c r="BD340" s="217"/>
    </row>
    <row r="341" spans="1:56" ht="19.5" customHeight="1" x14ac:dyDescent="0.2">
      <c r="A341" s="142"/>
      <c r="B341" s="140"/>
      <c r="C341" s="55"/>
      <c r="D341" s="139"/>
      <c r="E341" s="139"/>
      <c r="F341" s="139"/>
      <c r="G341" s="139"/>
      <c r="H341" s="139"/>
      <c r="I341" s="139"/>
      <c r="J341" s="139"/>
      <c r="K341" s="139"/>
      <c r="L341" s="139"/>
      <c r="M341" s="139"/>
      <c r="N341" s="139"/>
      <c r="O341" s="139"/>
      <c r="P341" s="139"/>
      <c r="Q341" s="139"/>
      <c r="R341" s="139"/>
      <c r="S341" s="142"/>
      <c r="T341" s="140"/>
      <c r="U341" s="55"/>
      <c r="V341" s="139"/>
      <c r="W341" s="139"/>
      <c r="X341" s="139"/>
      <c r="Y341" s="139"/>
      <c r="Z341" s="139"/>
      <c r="AA341" s="139"/>
      <c r="AB341" s="139"/>
      <c r="AC341" s="139"/>
      <c r="AD341" s="139"/>
      <c r="AE341" s="139"/>
      <c r="AF341" s="139"/>
      <c r="AG341" s="139"/>
      <c r="AH341" s="139"/>
      <c r="AI341" s="139"/>
      <c r="AJ341" s="55"/>
      <c r="AK341" s="142"/>
      <c r="AL341" s="140"/>
      <c r="AM341" s="55"/>
      <c r="AN341" s="139"/>
      <c r="AO341" s="139"/>
      <c r="AP341" s="139"/>
      <c r="AQ341" s="139"/>
      <c r="AR341" s="139"/>
      <c r="AS341" s="139"/>
      <c r="AT341" s="139"/>
      <c r="AU341" s="139"/>
      <c r="AV341" s="139"/>
      <c r="AW341" s="139"/>
      <c r="AX341" s="139"/>
      <c r="AY341" s="139"/>
      <c r="AZ341" s="139"/>
      <c r="BA341" s="139"/>
      <c r="BB341" s="55"/>
      <c r="BC341" s="217"/>
      <c r="BD341" s="217"/>
    </row>
    <row r="342" spans="1:56" ht="19.5" customHeight="1" x14ac:dyDescent="0.2">
      <c r="A342" s="142"/>
      <c r="B342" s="140"/>
      <c r="C342" s="55"/>
      <c r="D342" s="139"/>
      <c r="E342" s="139"/>
      <c r="F342" s="139"/>
      <c r="G342" s="139"/>
      <c r="H342" s="139"/>
      <c r="I342" s="139"/>
      <c r="J342" s="139"/>
      <c r="K342" s="139"/>
      <c r="L342" s="139"/>
      <c r="M342" s="139"/>
      <c r="N342" s="139"/>
      <c r="O342" s="139"/>
      <c r="P342" s="139"/>
      <c r="Q342" s="139"/>
      <c r="R342" s="139"/>
      <c r="S342" s="142"/>
      <c r="T342" s="140"/>
      <c r="U342" s="55"/>
      <c r="V342" s="139"/>
      <c r="W342" s="139"/>
      <c r="X342" s="139"/>
      <c r="Y342" s="139"/>
      <c r="Z342" s="139"/>
      <c r="AA342" s="139"/>
      <c r="AB342" s="139"/>
      <c r="AC342" s="139"/>
      <c r="AD342" s="139"/>
      <c r="AE342" s="139"/>
      <c r="AF342" s="139"/>
      <c r="AG342" s="139"/>
      <c r="AH342" s="139"/>
      <c r="AI342" s="139"/>
      <c r="AJ342" s="55"/>
      <c r="AK342" s="142"/>
      <c r="AL342" s="140"/>
      <c r="AM342" s="55"/>
      <c r="AN342" s="139"/>
      <c r="AO342" s="139"/>
      <c r="AP342" s="139"/>
      <c r="AQ342" s="139"/>
      <c r="AR342" s="139"/>
      <c r="AS342" s="139"/>
      <c r="AT342" s="139"/>
      <c r="AU342" s="139"/>
      <c r="AV342" s="139"/>
      <c r="AW342" s="139"/>
      <c r="AX342" s="139"/>
      <c r="AY342" s="139"/>
      <c r="AZ342" s="139"/>
      <c r="BA342" s="139"/>
      <c r="BB342" s="55"/>
      <c r="BC342" s="217"/>
      <c r="BD342" s="217"/>
    </row>
    <row r="343" spans="1:56" ht="19.5" customHeight="1" x14ac:dyDescent="0.2">
      <c r="A343" s="142"/>
      <c r="B343" s="140"/>
      <c r="C343" s="55"/>
      <c r="D343" s="139"/>
      <c r="E343" s="139"/>
      <c r="F343" s="139"/>
      <c r="G343" s="139"/>
      <c r="H343" s="139"/>
      <c r="I343" s="139"/>
      <c r="J343" s="139"/>
      <c r="K343" s="139"/>
      <c r="L343" s="139"/>
      <c r="M343" s="139"/>
      <c r="N343" s="139"/>
      <c r="O343" s="139"/>
      <c r="P343" s="139"/>
      <c r="Q343" s="139"/>
      <c r="R343" s="139"/>
      <c r="S343" s="142"/>
      <c r="T343" s="140"/>
      <c r="U343" s="55"/>
      <c r="V343" s="139"/>
      <c r="W343" s="139"/>
      <c r="X343" s="139"/>
      <c r="Y343" s="139"/>
      <c r="Z343" s="139"/>
      <c r="AA343" s="139"/>
      <c r="AB343" s="139"/>
      <c r="AC343" s="139"/>
      <c r="AD343" s="139"/>
      <c r="AE343" s="139"/>
      <c r="AF343" s="139"/>
      <c r="AG343" s="139"/>
      <c r="AH343" s="139"/>
      <c r="AI343" s="139"/>
      <c r="AJ343" s="55"/>
      <c r="AK343" s="142"/>
      <c r="AL343" s="140"/>
      <c r="AM343" s="55"/>
      <c r="AN343" s="139"/>
      <c r="AO343" s="139"/>
      <c r="AP343" s="139"/>
      <c r="AQ343" s="139"/>
      <c r="AR343" s="139"/>
      <c r="AS343" s="139"/>
      <c r="AT343" s="139"/>
      <c r="AU343" s="139"/>
      <c r="AV343" s="139"/>
      <c r="AW343" s="139"/>
      <c r="AX343" s="139"/>
      <c r="AY343" s="139"/>
      <c r="AZ343" s="139"/>
      <c r="BA343" s="139"/>
      <c r="BB343" s="55"/>
      <c r="BC343" s="217"/>
      <c r="BD343" s="217"/>
    </row>
    <row r="344" spans="1:56" ht="19.5" customHeight="1" x14ac:dyDescent="0.2">
      <c r="A344" s="142"/>
      <c r="B344" s="140"/>
      <c r="C344" s="55"/>
      <c r="D344" s="139"/>
      <c r="E344" s="139"/>
      <c r="F344" s="139"/>
      <c r="G344" s="139"/>
      <c r="H344" s="139"/>
      <c r="I344" s="139"/>
      <c r="J344" s="139"/>
      <c r="K344" s="139"/>
      <c r="L344" s="139"/>
      <c r="M344" s="139"/>
      <c r="N344" s="139"/>
      <c r="O344" s="139"/>
      <c r="P344" s="139"/>
      <c r="Q344" s="139"/>
      <c r="R344" s="139"/>
      <c r="S344" s="142"/>
      <c r="T344" s="140"/>
      <c r="U344" s="55"/>
      <c r="V344" s="139"/>
      <c r="W344" s="139"/>
      <c r="X344" s="139"/>
      <c r="Y344" s="139"/>
      <c r="Z344" s="139"/>
      <c r="AA344" s="139"/>
      <c r="AB344" s="139"/>
      <c r="AC344" s="139"/>
      <c r="AD344" s="139"/>
      <c r="AE344" s="139"/>
      <c r="AF344" s="139"/>
      <c r="AG344" s="139"/>
      <c r="AH344" s="139"/>
      <c r="AI344" s="139"/>
      <c r="AJ344" s="55"/>
      <c r="AK344" s="142"/>
      <c r="AL344" s="140"/>
      <c r="AM344" s="55"/>
      <c r="AN344" s="139"/>
      <c r="AO344" s="139"/>
      <c r="AP344" s="139"/>
      <c r="AQ344" s="139"/>
      <c r="AR344" s="139"/>
      <c r="AS344" s="139"/>
      <c r="AT344" s="139"/>
      <c r="AU344" s="139"/>
      <c r="AV344" s="139"/>
      <c r="AW344" s="139"/>
      <c r="AX344" s="139"/>
      <c r="AY344" s="139"/>
      <c r="AZ344" s="139"/>
      <c r="BA344" s="139"/>
      <c r="BB344" s="55"/>
      <c r="BC344" s="217"/>
      <c r="BD344" s="217"/>
    </row>
    <row r="345" spans="1:56" ht="19.5" customHeight="1" x14ac:dyDescent="0.2">
      <c r="A345" s="142"/>
      <c r="B345" s="140"/>
      <c r="C345" s="55"/>
      <c r="D345" s="139"/>
      <c r="E345" s="139"/>
      <c r="F345" s="139"/>
      <c r="G345" s="139"/>
      <c r="H345" s="139"/>
      <c r="I345" s="139"/>
      <c r="J345" s="139"/>
      <c r="K345" s="139"/>
      <c r="L345" s="139"/>
      <c r="M345" s="139"/>
      <c r="N345" s="139"/>
      <c r="O345" s="139"/>
      <c r="P345" s="139"/>
      <c r="Q345" s="139"/>
      <c r="R345" s="139"/>
      <c r="S345" s="142"/>
      <c r="T345" s="140"/>
      <c r="U345" s="55"/>
      <c r="V345" s="139"/>
      <c r="W345" s="139"/>
      <c r="X345" s="139"/>
      <c r="Y345" s="139"/>
      <c r="Z345" s="139"/>
      <c r="AA345" s="139"/>
      <c r="AB345" s="139"/>
      <c r="AC345" s="139"/>
      <c r="AD345" s="139"/>
      <c r="AE345" s="139"/>
      <c r="AF345" s="139"/>
      <c r="AG345" s="139"/>
      <c r="AH345" s="139"/>
      <c r="AI345" s="139"/>
      <c r="AJ345" s="55"/>
      <c r="AK345" s="142"/>
      <c r="AL345" s="140"/>
      <c r="AM345" s="55"/>
      <c r="AN345" s="139"/>
      <c r="AO345" s="139"/>
      <c r="AP345" s="139"/>
      <c r="AQ345" s="139"/>
      <c r="AR345" s="139"/>
      <c r="AS345" s="139"/>
      <c r="AT345" s="139"/>
      <c r="AU345" s="139"/>
      <c r="AV345" s="139"/>
      <c r="AW345" s="139"/>
      <c r="AX345" s="139"/>
      <c r="AY345" s="139"/>
      <c r="AZ345" s="139"/>
      <c r="BA345" s="139"/>
      <c r="BB345" s="55"/>
      <c r="BC345" s="217"/>
      <c r="BD345" s="217"/>
    </row>
    <row r="346" spans="1:56" ht="19.5" customHeight="1" x14ac:dyDescent="0.2">
      <c r="A346" s="142"/>
      <c r="B346" s="140"/>
      <c r="C346" s="55"/>
      <c r="D346" s="139"/>
      <c r="E346" s="139"/>
      <c r="F346" s="139"/>
      <c r="G346" s="139"/>
      <c r="H346" s="139"/>
      <c r="I346" s="139"/>
      <c r="J346" s="139"/>
      <c r="K346" s="139"/>
      <c r="L346" s="139"/>
      <c r="M346" s="139"/>
      <c r="N346" s="139"/>
      <c r="O346" s="139"/>
      <c r="P346" s="139"/>
      <c r="Q346" s="139"/>
      <c r="R346" s="139"/>
      <c r="S346" s="142"/>
      <c r="T346" s="140"/>
      <c r="U346" s="55"/>
      <c r="V346" s="139"/>
      <c r="W346" s="139"/>
      <c r="X346" s="139"/>
      <c r="Y346" s="139"/>
      <c r="Z346" s="139"/>
      <c r="AA346" s="139"/>
      <c r="AB346" s="139"/>
      <c r="AC346" s="139"/>
      <c r="AD346" s="139"/>
      <c r="AE346" s="139"/>
      <c r="AF346" s="139"/>
      <c r="AG346" s="139"/>
      <c r="AH346" s="139"/>
      <c r="AI346" s="139"/>
      <c r="AJ346" s="55"/>
      <c r="AK346" s="142"/>
      <c r="AL346" s="140"/>
      <c r="AM346" s="55"/>
      <c r="AN346" s="139"/>
      <c r="AO346" s="139"/>
      <c r="AP346" s="139"/>
      <c r="AQ346" s="139"/>
      <c r="AR346" s="139"/>
      <c r="AS346" s="139"/>
      <c r="AT346" s="139"/>
      <c r="AU346" s="139"/>
      <c r="AV346" s="139"/>
      <c r="AW346" s="139"/>
      <c r="AX346" s="139"/>
      <c r="AY346" s="139"/>
      <c r="AZ346" s="139"/>
      <c r="BA346" s="139"/>
      <c r="BB346" s="55"/>
      <c r="BC346" s="217"/>
      <c r="BD346" s="217"/>
    </row>
    <row r="347" spans="1:56" ht="19.5" customHeight="1" x14ac:dyDescent="0.2">
      <c r="A347" s="142"/>
      <c r="B347" s="140"/>
      <c r="C347" s="55"/>
      <c r="D347" s="139"/>
      <c r="E347" s="139"/>
      <c r="F347" s="139"/>
      <c r="G347" s="139"/>
      <c r="H347" s="139"/>
      <c r="I347" s="139"/>
      <c r="J347" s="139"/>
      <c r="K347" s="139"/>
      <c r="L347" s="139"/>
      <c r="M347" s="139"/>
      <c r="N347" s="139"/>
      <c r="O347" s="139"/>
      <c r="P347" s="139"/>
      <c r="Q347" s="139"/>
      <c r="R347" s="139"/>
      <c r="S347" s="142"/>
      <c r="T347" s="140"/>
      <c r="U347" s="55"/>
      <c r="V347" s="139"/>
      <c r="W347" s="139"/>
      <c r="X347" s="139"/>
      <c r="Y347" s="139"/>
      <c r="Z347" s="139"/>
      <c r="AA347" s="139"/>
      <c r="AB347" s="139"/>
      <c r="AC347" s="139"/>
      <c r="AD347" s="139"/>
      <c r="AE347" s="139"/>
      <c r="AF347" s="139"/>
      <c r="AG347" s="139"/>
      <c r="AH347" s="139"/>
      <c r="AI347" s="139"/>
      <c r="AJ347" s="55"/>
      <c r="AK347" s="142"/>
      <c r="AL347" s="140"/>
      <c r="AM347" s="55"/>
      <c r="AN347" s="139"/>
      <c r="AO347" s="139"/>
      <c r="AP347" s="139"/>
      <c r="AQ347" s="139"/>
      <c r="AR347" s="139"/>
      <c r="AS347" s="139"/>
      <c r="AT347" s="139"/>
      <c r="AU347" s="139"/>
      <c r="AV347" s="139"/>
      <c r="AW347" s="139"/>
      <c r="AX347" s="139"/>
      <c r="AY347" s="139"/>
      <c r="AZ347" s="139"/>
      <c r="BA347" s="139"/>
      <c r="BB347" s="55"/>
      <c r="BC347" s="217"/>
      <c r="BD347" s="217"/>
    </row>
    <row r="348" spans="1:56" ht="19.5" customHeight="1" x14ac:dyDescent="0.2">
      <c r="A348" s="142"/>
      <c r="B348" s="140"/>
      <c r="C348" s="55"/>
      <c r="D348" s="139"/>
      <c r="E348" s="139"/>
      <c r="F348" s="139"/>
      <c r="G348" s="139"/>
      <c r="H348" s="139"/>
      <c r="I348" s="139"/>
      <c r="J348" s="139"/>
      <c r="K348" s="139"/>
      <c r="L348" s="139"/>
      <c r="M348" s="139"/>
      <c r="N348" s="139"/>
      <c r="O348" s="139"/>
      <c r="P348" s="139"/>
      <c r="Q348" s="139"/>
      <c r="R348" s="139"/>
      <c r="S348" s="142"/>
      <c r="T348" s="140"/>
      <c r="U348" s="55"/>
      <c r="V348" s="139"/>
      <c r="W348" s="139"/>
      <c r="X348" s="139"/>
      <c r="Y348" s="139"/>
      <c r="Z348" s="139"/>
      <c r="AA348" s="139"/>
      <c r="AB348" s="139"/>
      <c r="AC348" s="139"/>
      <c r="AD348" s="139"/>
      <c r="AE348" s="139"/>
      <c r="AF348" s="139"/>
      <c r="AG348" s="139"/>
      <c r="AH348" s="139"/>
      <c r="AI348" s="139"/>
      <c r="AJ348" s="55"/>
      <c r="AK348" s="142"/>
      <c r="AL348" s="140"/>
      <c r="AM348" s="55"/>
      <c r="AN348" s="139"/>
      <c r="AO348" s="139"/>
      <c r="AP348" s="139"/>
      <c r="AQ348" s="139"/>
      <c r="AR348" s="139"/>
      <c r="AS348" s="139"/>
      <c r="AT348" s="139"/>
      <c r="AU348" s="139"/>
      <c r="AV348" s="139"/>
      <c r="AW348" s="139"/>
      <c r="AX348" s="139"/>
      <c r="AY348" s="139"/>
      <c r="AZ348" s="139"/>
      <c r="BA348" s="139"/>
      <c r="BB348" s="55"/>
      <c r="BC348" s="217"/>
      <c r="BD348" s="217"/>
    </row>
    <row r="349" spans="1:56" ht="19.5" customHeight="1" x14ac:dyDescent="0.2">
      <c r="A349" s="142"/>
      <c r="B349" s="140"/>
      <c r="C349" s="55"/>
      <c r="D349" s="139"/>
      <c r="E349" s="139"/>
      <c r="F349" s="139"/>
      <c r="G349" s="139"/>
      <c r="H349" s="139"/>
      <c r="I349" s="139"/>
      <c r="J349" s="139"/>
      <c r="K349" s="139"/>
      <c r="L349" s="139"/>
      <c r="M349" s="139"/>
      <c r="N349" s="139"/>
      <c r="O349" s="139"/>
      <c r="P349" s="139"/>
      <c r="Q349" s="139"/>
      <c r="R349" s="139"/>
      <c r="S349" s="142"/>
      <c r="T349" s="140"/>
      <c r="U349" s="55"/>
      <c r="V349" s="139"/>
      <c r="W349" s="139"/>
      <c r="X349" s="139"/>
      <c r="Y349" s="139"/>
      <c r="Z349" s="139"/>
      <c r="AA349" s="139"/>
      <c r="AB349" s="139"/>
      <c r="AC349" s="139"/>
      <c r="AD349" s="139"/>
      <c r="AE349" s="139"/>
      <c r="AF349" s="139"/>
      <c r="AG349" s="139"/>
      <c r="AH349" s="139"/>
      <c r="AI349" s="139"/>
      <c r="AJ349" s="55"/>
      <c r="AK349" s="142"/>
      <c r="AL349" s="140"/>
      <c r="AM349" s="55"/>
      <c r="AN349" s="139"/>
      <c r="AO349" s="139"/>
      <c r="AP349" s="139"/>
      <c r="AQ349" s="139"/>
      <c r="AR349" s="139"/>
      <c r="AS349" s="139"/>
      <c r="AT349" s="139"/>
      <c r="AU349" s="139"/>
      <c r="AV349" s="139"/>
      <c r="AW349" s="139"/>
      <c r="AX349" s="139"/>
      <c r="AY349" s="139"/>
      <c r="AZ349" s="139"/>
      <c r="BA349" s="139"/>
      <c r="BB349" s="55"/>
      <c r="BC349" s="217"/>
      <c r="BD349" s="217"/>
    </row>
    <row r="350" spans="1:56" ht="19.5" customHeight="1" x14ac:dyDescent="0.2">
      <c r="A350" s="142"/>
      <c r="B350" s="140"/>
      <c r="C350" s="55"/>
      <c r="D350" s="139"/>
      <c r="E350" s="139"/>
      <c r="F350" s="139"/>
      <c r="G350" s="139"/>
      <c r="H350" s="139"/>
      <c r="I350" s="139"/>
      <c r="J350" s="139"/>
      <c r="K350" s="139"/>
      <c r="L350" s="139"/>
      <c r="M350" s="139"/>
      <c r="N350" s="139"/>
      <c r="O350" s="139"/>
      <c r="P350" s="139"/>
      <c r="Q350" s="139"/>
      <c r="R350" s="139"/>
      <c r="S350" s="142"/>
      <c r="T350" s="140"/>
      <c r="U350" s="55"/>
      <c r="V350" s="139"/>
      <c r="W350" s="139"/>
      <c r="X350" s="139"/>
      <c r="Y350" s="139"/>
      <c r="Z350" s="139"/>
      <c r="AA350" s="139"/>
      <c r="AB350" s="139"/>
      <c r="AC350" s="139"/>
      <c r="AD350" s="139"/>
      <c r="AE350" s="139"/>
      <c r="AF350" s="139"/>
      <c r="AG350" s="139"/>
      <c r="AH350" s="139"/>
      <c r="AI350" s="139"/>
      <c r="AJ350" s="55"/>
      <c r="AK350" s="142"/>
      <c r="AL350" s="140"/>
      <c r="AM350" s="55"/>
      <c r="AN350" s="139"/>
      <c r="AO350" s="139"/>
      <c r="AP350" s="139"/>
      <c r="AQ350" s="139"/>
      <c r="AR350" s="139"/>
      <c r="AS350" s="139"/>
      <c r="AT350" s="139"/>
      <c r="AU350" s="139"/>
      <c r="AV350" s="139"/>
      <c r="AW350" s="139"/>
      <c r="AX350" s="139"/>
      <c r="AY350" s="139"/>
      <c r="AZ350" s="139"/>
      <c r="BA350" s="139"/>
      <c r="BB350" s="55"/>
      <c r="BC350" s="217"/>
      <c r="BD350" s="217"/>
    </row>
    <row r="351" spans="1:56" ht="19.5" customHeight="1" x14ac:dyDescent="0.2">
      <c r="A351" s="142"/>
      <c r="B351" s="140"/>
      <c r="C351" s="55"/>
      <c r="D351" s="139"/>
      <c r="E351" s="139"/>
      <c r="F351" s="139"/>
      <c r="G351" s="139"/>
      <c r="H351" s="139"/>
      <c r="I351" s="139"/>
      <c r="J351" s="139"/>
      <c r="K351" s="139"/>
      <c r="L351" s="139"/>
      <c r="M351" s="139"/>
      <c r="N351" s="139"/>
      <c r="O351" s="139"/>
      <c r="P351" s="139"/>
      <c r="Q351" s="139"/>
      <c r="R351" s="139"/>
      <c r="S351" s="142"/>
      <c r="T351" s="140"/>
      <c r="U351" s="55"/>
      <c r="V351" s="139"/>
      <c r="W351" s="139"/>
      <c r="X351" s="139"/>
      <c r="Y351" s="139"/>
      <c r="Z351" s="139"/>
      <c r="AA351" s="139"/>
      <c r="AB351" s="139"/>
      <c r="AC351" s="139"/>
      <c r="AD351" s="139"/>
      <c r="AE351" s="139"/>
      <c r="AF351" s="139"/>
      <c r="AG351" s="139"/>
      <c r="AH351" s="139"/>
      <c r="AI351" s="139"/>
      <c r="AJ351" s="55"/>
      <c r="AK351" s="142"/>
      <c r="AL351" s="140"/>
      <c r="AM351" s="55"/>
      <c r="AN351" s="139"/>
      <c r="AO351" s="139"/>
      <c r="AP351" s="139"/>
      <c r="AQ351" s="139"/>
      <c r="AR351" s="139"/>
      <c r="AS351" s="139"/>
      <c r="AT351" s="139"/>
      <c r="AU351" s="139"/>
      <c r="AV351" s="139"/>
      <c r="AW351" s="139"/>
      <c r="AX351" s="139"/>
      <c r="AY351" s="139"/>
      <c r="AZ351" s="139"/>
      <c r="BA351" s="139"/>
      <c r="BB351" s="55"/>
      <c r="BC351" s="217"/>
      <c r="BD351" s="217"/>
    </row>
    <row r="352" spans="1:56" ht="19.5" customHeight="1" x14ac:dyDescent="0.2">
      <c r="A352" s="142"/>
      <c r="B352" s="140"/>
      <c r="C352" s="55"/>
      <c r="D352" s="139"/>
      <c r="E352" s="139"/>
      <c r="F352" s="139"/>
      <c r="G352" s="139"/>
      <c r="H352" s="139"/>
      <c r="I352" s="139"/>
      <c r="J352" s="139"/>
      <c r="K352" s="139"/>
      <c r="L352" s="139"/>
      <c r="M352" s="139"/>
      <c r="N352" s="139"/>
      <c r="O352" s="139"/>
      <c r="P352" s="139"/>
      <c r="Q352" s="139"/>
      <c r="R352" s="139"/>
      <c r="S352" s="142"/>
      <c r="T352" s="140"/>
      <c r="U352" s="55"/>
      <c r="V352" s="139"/>
      <c r="W352" s="139"/>
      <c r="X352" s="139"/>
      <c r="Y352" s="139"/>
      <c r="Z352" s="139"/>
      <c r="AA352" s="139"/>
      <c r="AB352" s="139"/>
      <c r="AC352" s="139"/>
      <c r="AD352" s="139"/>
      <c r="AE352" s="139"/>
      <c r="AF352" s="139"/>
      <c r="AG352" s="139"/>
      <c r="AH352" s="139"/>
      <c r="AI352" s="139"/>
      <c r="AJ352" s="55"/>
      <c r="AK352" s="142"/>
      <c r="AL352" s="140"/>
      <c r="AM352" s="55"/>
      <c r="AN352" s="139"/>
      <c r="AO352" s="139"/>
      <c r="AP352" s="139"/>
      <c r="AQ352" s="139"/>
      <c r="AR352" s="139"/>
      <c r="AS352" s="139"/>
      <c r="AT352" s="139"/>
      <c r="AU352" s="139"/>
      <c r="AV352" s="139"/>
      <c r="AW352" s="139"/>
      <c r="AX352" s="139"/>
      <c r="AY352" s="139"/>
      <c r="AZ352" s="139"/>
      <c r="BA352" s="139"/>
      <c r="BB352" s="55"/>
      <c r="BC352" s="217"/>
      <c r="BD352" s="217"/>
    </row>
    <row r="353" spans="1:56" ht="19.5" customHeight="1" x14ac:dyDescent="0.2">
      <c r="A353" s="142"/>
      <c r="B353" s="140"/>
      <c r="C353" s="55"/>
      <c r="D353" s="139"/>
      <c r="E353" s="139"/>
      <c r="F353" s="139"/>
      <c r="G353" s="139"/>
      <c r="H353" s="139"/>
      <c r="I353" s="139"/>
      <c r="J353" s="139"/>
      <c r="K353" s="139"/>
      <c r="L353" s="139"/>
      <c r="M353" s="139"/>
      <c r="N353" s="139"/>
      <c r="O353" s="139"/>
      <c r="P353" s="139"/>
      <c r="Q353" s="139"/>
      <c r="R353" s="139"/>
      <c r="S353" s="142"/>
      <c r="T353" s="140"/>
      <c r="U353" s="55"/>
      <c r="V353" s="139"/>
      <c r="W353" s="139"/>
      <c r="X353" s="139"/>
      <c r="Y353" s="139"/>
      <c r="Z353" s="139"/>
      <c r="AA353" s="139"/>
      <c r="AB353" s="139"/>
      <c r="AC353" s="139"/>
      <c r="AD353" s="139"/>
      <c r="AE353" s="139"/>
      <c r="AF353" s="139"/>
      <c r="AG353" s="139"/>
      <c r="AH353" s="139"/>
      <c r="AI353" s="139"/>
      <c r="AJ353" s="55"/>
      <c r="AK353" s="142"/>
      <c r="AL353" s="140"/>
      <c r="AM353" s="55"/>
      <c r="AN353" s="139"/>
      <c r="AO353" s="139"/>
      <c r="AP353" s="139"/>
      <c r="AQ353" s="139"/>
      <c r="AR353" s="139"/>
      <c r="AS353" s="139"/>
      <c r="AT353" s="139"/>
      <c r="AU353" s="139"/>
      <c r="AV353" s="139"/>
      <c r="AW353" s="139"/>
      <c r="AX353" s="139"/>
      <c r="AY353" s="139"/>
      <c r="AZ353" s="139"/>
      <c r="BA353" s="139"/>
      <c r="BB353" s="55"/>
      <c r="BC353" s="217"/>
      <c r="BD353" s="217"/>
    </row>
    <row r="354" spans="1:56" ht="19.5" customHeight="1" x14ac:dyDescent="0.2">
      <c r="A354" s="142"/>
      <c r="B354" s="140"/>
      <c r="C354" s="55"/>
      <c r="D354" s="139"/>
      <c r="E354" s="139"/>
      <c r="F354" s="139"/>
      <c r="G354" s="139"/>
      <c r="H354" s="139"/>
      <c r="I354" s="139"/>
      <c r="J354" s="139"/>
      <c r="K354" s="139"/>
      <c r="L354" s="139"/>
      <c r="M354" s="139"/>
      <c r="N354" s="139"/>
      <c r="O354" s="139"/>
      <c r="P354" s="139"/>
      <c r="Q354" s="139"/>
      <c r="R354" s="139"/>
      <c r="S354" s="142"/>
      <c r="T354" s="140"/>
      <c r="U354" s="55"/>
      <c r="V354" s="139"/>
      <c r="W354" s="139"/>
      <c r="X354" s="139"/>
      <c r="Y354" s="139"/>
      <c r="Z354" s="139"/>
      <c r="AA354" s="139"/>
      <c r="AB354" s="139"/>
      <c r="AC354" s="139"/>
      <c r="AD354" s="139"/>
      <c r="AE354" s="139"/>
      <c r="AF354" s="139"/>
      <c r="AG354" s="139"/>
      <c r="AH354" s="139"/>
      <c r="AI354" s="139"/>
      <c r="AJ354" s="55"/>
      <c r="AK354" s="142"/>
      <c r="AL354" s="140"/>
      <c r="AM354" s="55"/>
      <c r="AN354" s="139"/>
      <c r="AO354" s="139"/>
      <c r="AP354" s="139"/>
      <c r="AQ354" s="139"/>
      <c r="AR354" s="139"/>
      <c r="AS354" s="139"/>
      <c r="AT354" s="139"/>
      <c r="AU354" s="139"/>
      <c r="AV354" s="139"/>
      <c r="AW354" s="139"/>
      <c r="AX354" s="139"/>
      <c r="AY354" s="139"/>
      <c r="AZ354" s="139"/>
      <c r="BA354" s="139"/>
      <c r="BB354" s="55"/>
      <c r="BC354" s="217"/>
      <c r="BD354" s="217"/>
    </row>
    <row r="355" spans="1:56" ht="19.5" customHeight="1" x14ac:dyDescent="0.2">
      <c r="A355" s="142"/>
      <c r="B355" s="140"/>
      <c r="C355" s="55"/>
      <c r="D355" s="139"/>
      <c r="E355" s="139"/>
      <c r="F355" s="139"/>
      <c r="G355" s="139"/>
      <c r="H355" s="139"/>
      <c r="I355" s="139"/>
      <c r="J355" s="139"/>
      <c r="K355" s="139"/>
      <c r="L355" s="139"/>
      <c r="M355" s="139"/>
      <c r="N355" s="139"/>
      <c r="O355" s="139"/>
      <c r="P355" s="139"/>
      <c r="Q355" s="139"/>
      <c r="R355" s="139"/>
      <c r="S355" s="142"/>
      <c r="T355" s="140"/>
      <c r="U355" s="55"/>
      <c r="V355" s="139"/>
      <c r="W355" s="139"/>
      <c r="X355" s="139"/>
      <c r="Y355" s="139"/>
      <c r="Z355" s="139"/>
      <c r="AA355" s="139"/>
      <c r="AB355" s="139"/>
      <c r="AC355" s="139"/>
      <c r="AD355" s="139"/>
      <c r="AE355" s="139"/>
      <c r="AF355" s="139"/>
      <c r="AG355" s="139"/>
      <c r="AH355" s="139"/>
      <c r="AI355" s="139"/>
      <c r="AJ355" s="55"/>
      <c r="AK355" s="142"/>
      <c r="AL355" s="140"/>
      <c r="AM355" s="55"/>
      <c r="AN355" s="139"/>
      <c r="AO355" s="139"/>
      <c r="AP355" s="139"/>
      <c r="AQ355" s="139"/>
      <c r="AR355" s="139"/>
      <c r="AS355" s="139"/>
      <c r="AT355" s="139"/>
      <c r="AU355" s="139"/>
      <c r="AV355" s="139"/>
      <c r="AW355" s="139"/>
      <c r="AX355" s="139"/>
      <c r="AY355" s="139"/>
      <c r="AZ355" s="139"/>
      <c r="BA355" s="139"/>
      <c r="BB355" s="55"/>
      <c r="BC355" s="217"/>
      <c r="BD355" s="217"/>
    </row>
    <row r="356" spans="1:56" ht="19.5" customHeight="1" x14ac:dyDescent="0.2">
      <c r="A356" s="142"/>
      <c r="B356" s="140"/>
      <c r="C356" s="55"/>
      <c r="D356" s="139"/>
      <c r="E356" s="139"/>
      <c r="F356" s="139"/>
      <c r="G356" s="139"/>
      <c r="H356" s="139"/>
      <c r="I356" s="139"/>
      <c r="J356" s="139"/>
      <c r="K356" s="139"/>
      <c r="L356" s="139"/>
      <c r="M356" s="139"/>
      <c r="N356" s="139"/>
      <c r="O356" s="139"/>
      <c r="P356" s="139"/>
      <c r="Q356" s="139"/>
      <c r="R356" s="139"/>
      <c r="S356" s="142"/>
      <c r="T356" s="140"/>
      <c r="U356" s="55"/>
      <c r="V356" s="139"/>
      <c r="W356" s="139"/>
      <c r="X356" s="139"/>
      <c r="Y356" s="139"/>
      <c r="Z356" s="139"/>
      <c r="AA356" s="139"/>
      <c r="AB356" s="139"/>
      <c r="AC356" s="139"/>
      <c r="AD356" s="139"/>
      <c r="AE356" s="139"/>
      <c r="AF356" s="139"/>
      <c r="AG356" s="139"/>
      <c r="AH356" s="139"/>
      <c r="AI356" s="139"/>
      <c r="AJ356" s="55"/>
      <c r="AK356" s="142"/>
      <c r="AL356" s="140"/>
      <c r="AM356" s="55"/>
      <c r="AN356" s="139"/>
      <c r="AO356" s="139"/>
      <c r="AP356" s="139"/>
      <c r="AQ356" s="139"/>
      <c r="AR356" s="139"/>
      <c r="AS356" s="139"/>
      <c r="AT356" s="139"/>
      <c r="AU356" s="139"/>
      <c r="AV356" s="139"/>
      <c r="AW356" s="139"/>
      <c r="AX356" s="139"/>
      <c r="AY356" s="139"/>
      <c r="AZ356" s="139"/>
      <c r="BA356" s="139"/>
      <c r="BB356" s="55"/>
      <c r="BC356" s="217"/>
      <c r="BD356" s="217"/>
    </row>
    <row r="357" spans="1:56" ht="19.5" customHeight="1" x14ac:dyDescent="0.2">
      <c r="A357" s="142"/>
      <c r="B357" s="140"/>
      <c r="C357" s="55"/>
      <c r="D357" s="139"/>
      <c r="E357" s="139"/>
      <c r="F357" s="139"/>
      <c r="G357" s="139"/>
      <c r="H357" s="139"/>
      <c r="I357" s="139"/>
      <c r="J357" s="139"/>
      <c r="K357" s="139"/>
      <c r="L357" s="139"/>
      <c r="M357" s="139"/>
      <c r="N357" s="139"/>
      <c r="O357" s="139"/>
      <c r="P357" s="139"/>
      <c r="Q357" s="139"/>
      <c r="R357" s="139"/>
      <c r="S357" s="142"/>
      <c r="T357" s="140"/>
      <c r="U357" s="55"/>
      <c r="V357" s="139"/>
      <c r="W357" s="139"/>
      <c r="X357" s="139"/>
      <c r="Y357" s="139"/>
      <c r="Z357" s="139"/>
      <c r="AA357" s="139"/>
      <c r="AB357" s="139"/>
      <c r="AC357" s="139"/>
      <c r="AD357" s="139"/>
      <c r="AE357" s="139"/>
      <c r="AF357" s="139"/>
      <c r="AG357" s="139"/>
      <c r="AH357" s="139"/>
      <c r="AI357" s="139"/>
      <c r="AJ357" s="55"/>
      <c r="AK357" s="142"/>
      <c r="AL357" s="140"/>
      <c r="AM357" s="55"/>
      <c r="AN357" s="139"/>
      <c r="AO357" s="139"/>
      <c r="AP357" s="139"/>
      <c r="AQ357" s="139"/>
      <c r="AR357" s="139"/>
      <c r="AS357" s="139"/>
      <c r="AT357" s="139"/>
      <c r="AU357" s="139"/>
      <c r="AV357" s="139"/>
      <c r="AW357" s="139"/>
      <c r="AX357" s="139"/>
      <c r="AY357" s="139"/>
      <c r="AZ357" s="139"/>
      <c r="BA357" s="139"/>
      <c r="BB357" s="55"/>
      <c r="BC357" s="217"/>
      <c r="BD357" s="217"/>
    </row>
    <row r="358" spans="1:56" ht="19.5" customHeight="1" x14ac:dyDescent="0.2">
      <c r="A358" s="142"/>
      <c r="B358" s="140"/>
      <c r="C358" s="55"/>
      <c r="D358" s="139"/>
      <c r="E358" s="139"/>
      <c r="F358" s="139"/>
      <c r="G358" s="139"/>
      <c r="H358" s="139"/>
      <c r="I358" s="139"/>
      <c r="J358" s="139"/>
      <c r="K358" s="139"/>
      <c r="L358" s="139"/>
      <c r="M358" s="139"/>
      <c r="N358" s="139"/>
      <c r="O358" s="139"/>
      <c r="P358" s="139"/>
      <c r="Q358" s="139"/>
      <c r="R358" s="139"/>
      <c r="S358" s="142"/>
      <c r="T358" s="140"/>
      <c r="U358" s="55"/>
      <c r="V358" s="139"/>
      <c r="W358" s="139"/>
      <c r="X358" s="139"/>
      <c r="Y358" s="139"/>
      <c r="Z358" s="139"/>
      <c r="AA358" s="139"/>
      <c r="AB358" s="139"/>
      <c r="AC358" s="139"/>
      <c r="AD358" s="139"/>
      <c r="AE358" s="139"/>
      <c r="AF358" s="139"/>
      <c r="AG358" s="139"/>
      <c r="AH358" s="139"/>
      <c r="AI358" s="139"/>
      <c r="AJ358" s="55"/>
      <c r="AK358" s="142"/>
      <c r="AL358" s="140"/>
      <c r="AM358" s="55"/>
      <c r="AN358" s="139"/>
      <c r="AO358" s="139"/>
      <c r="AP358" s="139"/>
      <c r="AQ358" s="139"/>
      <c r="AR358" s="139"/>
      <c r="AS358" s="139"/>
      <c r="AT358" s="139"/>
      <c r="AU358" s="139"/>
      <c r="AV358" s="139"/>
      <c r="AW358" s="139"/>
      <c r="AX358" s="139"/>
      <c r="AY358" s="139"/>
      <c r="AZ358" s="139"/>
      <c r="BA358" s="139"/>
      <c r="BB358" s="55"/>
      <c r="BC358" s="217"/>
      <c r="BD358" s="217"/>
    </row>
    <row r="359" spans="1:56" ht="19.5" customHeight="1" x14ac:dyDescent="0.2">
      <c r="A359" s="142"/>
      <c r="B359" s="140"/>
      <c r="C359" s="55"/>
      <c r="D359" s="139"/>
      <c r="E359" s="139"/>
      <c r="F359" s="139"/>
      <c r="G359" s="139"/>
      <c r="H359" s="139"/>
      <c r="I359" s="139"/>
      <c r="J359" s="139"/>
      <c r="K359" s="139"/>
      <c r="L359" s="139"/>
      <c r="M359" s="139"/>
      <c r="N359" s="139"/>
      <c r="O359" s="139"/>
      <c r="P359" s="139"/>
      <c r="Q359" s="139"/>
      <c r="R359" s="139"/>
      <c r="S359" s="142"/>
      <c r="T359" s="140"/>
      <c r="U359" s="55"/>
      <c r="V359" s="139"/>
      <c r="W359" s="139"/>
      <c r="X359" s="139"/>
      <c r="Y359" s="139"/>
      <c r="Z359" s="139"/>
      <c r="AA359" s="139"/>
      <c r="AB359" s="139"/>
      <c r="AC359" s="139"/>
      <c r="AD359" s="139"/>
      <c r="AE359" s="139"/>
      <c r="AF359" s="139"/>
      <c r="AG359" s="139"/>
      <c r="AH359" s="139"/>
      <c r="AI359" s="139"/>
      <c r="AJ359" s="55"/>
      <c r="AK359" s="142"/>
      <c r="AL359" s="140"/>
      <c r="AM359" s="55"/>
      <c r="AN359" s="139"/>
      <c r="AO359" s="139"/>
      <c r="AP359" s="139"/>
      <c r="AQ359" s="139"/>
      <c r="AR359" s="139"/>
      <c r="AS359" s="139"/>
      <c r="AT359" s="139"/>
      <c r="AU359" s="139"/>
      <c r="AV359" s="139"/>
      <c r="AW359" s="139"/>
      <c r="AX359" s="139"/>
      <c r="AY359" s="139"/>
      <c r="AZ359" s="139"/>
      <c r="BA359" s="139"/>
      <c r="BB359" s="55"/>
      <c r="BC359" s="217"/>
      <c r="BD359" s="217"/>
    </row>
    <row r="360" spans="1:56" ht="19.5" customHeight="1" x14ac:dyDescent="0.2">
      <c r="A360" s="142"/>
      <c r="B360" s="140"/>
      <c r="C360" s="55"/>
      <c r="D360" s="139"/>
      <c r="E360" s="139"/>
      <c r="F360" s="139"/>
      <c r="G360" s="139"/>
      <c r="H360" s="139"/>
      <c r="I360" s="139"/>
      <c r="J360" s="139"/>
      <c r="K360" s="139"/>
      <c r="L360" s="139"/>
      <c r="M360" s="139"/>
      <c r="N360" s="139"/>
      <c r="O360" s="139"/>
      <c r="P360" s="139"/>
      <c r="Q360" s="139"/>
      <c r="R360" s="139"/>
      <c r="S360" s="142"/>
      <c r="T360" s="140"/>
      <c r="U360" s="55"/>
      <c r="V360" s="139"/>
      <c r="W360" s="139"/>
      <c r="X360" s="139"/>
      <c r="Y360" s="139"/>
      <c r="Z360" s="139"/>
      <c r="AA360" s="139"/>
      <c r="AB360" s="139"/>
      <c r="AC360" s="139"/>
      <c r="AD360" s="139"/>
      <c r="AE360" s="139"/>
      <c r="AF360" s="139"/>
      <c r="AG360" s="139"/>
      <c r="AH360" s="139"/>
      <c r="AI360" s="139"/>
      <c r="AJ360" s="55"/>
      <c r="AK360" s="142"/>
      <c r="AL360" s="140"/>
      <c r="AM360" s="55"/>
      <c r="AN360" s="139"/>
      <c r="AO360" s="139"/>
      <c r="AP360" s="139"/>
      <c r="AQ360" s="139"/>
      <c r="AR360" s="139"/>
      <c r="AS360" s="139"/>
      <c r="AT360" s="139"/>
      <c r="AU360" s="139"/>
      <c r="AV360" s="139"/>
      <c r="AW360" s="139"/>
      <c r="AX360" s="139"/>
      <c r="AY360" s="139"/>
      <c r="AZ360" s="139"/>
      <c r="BA360" s="139"/>
      <c r="BB360" s="55"/>
      <c r="BC360" s="217"/>
      <c r="BD360" s="217"/>
    </row>
    <row r="361" spans="1:56" ht="19.5" customHeight="1" x14ac:dyDescent="0.2">
      <c r="A361" s="142"/>
      <c r="B361" s="140"/>
      <c r="C361" s="55"/>
      <c r="D361" s="139"/>
      <c r="E361" s="139"/>
      <c r="F361" s="139"/>
      <c r="G361" s="139"/>
      <c r="H361" s="139"/>
      <c r="I361" s="139"/>
      <c r="J361" s="139"/>
      <c r="K361" s="139"/>
      <c r="L361" s="139"/>
      <c r="M361" s="139"/>
      <c r="N361" s="139"/>
      <c r="O361" s="139"/>
      <c r="P361" s="139"/>
      <c r="Q361" s="139"/>
      <c r="R361" s="139"/>
      <c r="S361" s="142"/>
      <c r="T361" s="140"/>
      <c r="U361" s="55"/>
      <c r="V361" s="139"/>
      <c r="W361" s="139"/>
      <c r="X361" s="139"/>
      <c r="Y361" s="139"/>
      <c r="Z361" s="139"/>
      <c r="AA361" s="139"/>
      <c r="AB361" s="139"/>
      <c r="AC361" s="139"/>
      <c r="AD361" s="139"/>
      <c r="AE361" s="139"/>
      <c r="AF361" s="139"/>
      <c r="AG361" s="139"/>
      <c r="AH361" s="139"/>
      <c r="AI361" s="139"/>
      <c r="AJ361" s="55"/>
      <c r="AK361" s="142"/>
      <c r="AL361" s="140"/>
      <c r="AM361" s="55"/>
      <c r="AN361" s="139"/>
      <c r="AO361" s="139"/>
      <c r="AP361" s="139"/>
      <c r="AQ361" s="139"/>
      <c r="AR361" s="139"/>
      <c r="AS361" s="139"/>
      <c r="AT361" s="139"/>
      <c r="AU361" s="139"/>
      <c r="AV361" s="139"/>
      <c r="AW361" s="139"/>
      <c r="AX361" s="139"/>
      <c r="AY361" s="139"/>
      <c r="AZ361" s="139"/>
      <c r="BA361" s="139"/>
      <c r="BB361" s="55"/>
      <c r="BC361" s="217"/>
      <c r="BD361" s="217"/>
    </row>
  </sheetData>
  <sheetProtection algorithmName="SHA-512" hashValue="CoF6aH4CvkthA+zQ1dIx/EGlTJqirTi+skgkGQqw9zuL7qw+nTLLwtjI+IE6tMhaiAYcd/PX+7iOez3FAbdttw==" saltValue="OzNt5urx3tLKZo3jHujeK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L190:M190"/>
    <mergeCell ref="D191:E191"/>
    <mergeCell ref="F191:G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D188:K188"/>
    <mergeCell ref="L188:N188"/>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AT46:AU46"/>
    <mergeCell ref="AV46:AW46"/>
    <mergeCell ref="AX46:AY46"/>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1:AW41"/>
    <mergeCell ref="AK41:AL42"/>
    <mergeCell ref="N42:Q42"/>
    <mergeCell ref="AV10:AW10"/>
    <mergeCell ref="AX10:AY10"/>
    <mergeCell ref="AZ10:BA10"/>
    <mergeCell ref="AR11:AS11"/>
    <mergeCell ref="AV11:AW11"/>
    <mergeCell ref="AX11:AY11"/>
    <mergeCell ref="AZ11:BA11"/>
    <mergeCell ref="AN11:AO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D42:M42"/>
    <mergeCell ref="B45:C45"/>
    <mergeCell ref="D45:N45"/>
    <mergeCell ref="O45:Q45"/>
    <mergeCell ref="T45:U45"/>
    <mergeCell ref="V45:AF45"/>
    <mergeCell ref="AG45:AI45"/>
    <mergeCell ref="AL45:AM45"/>
    <mergeCell ref="AN45:AX45"/>
    <mergeCell ref="AV43:AX43"/>
    <mergeCell ref="V43:AC43"/>
    <mergeCell ref="V44:AC44"/>
    <mergeCell ref="D80:K80"/>
    <mergeCell ref="L80:N80"/>
    <mergeCell ref="V78:AE78"/>
    <mergeCell ref="V77:AE77"/>
    <mergeCell ref="V79:AC79"/>
    <mergeCell ref="V80:AC80"/>
    <mergeCell ref="AD80:AF80"/>
    <mergeCell ref="AK79:AL80"/>
    <mergeCell ref="AV79:AX79"/>
    <mergeCell ref="AN80:AU80"/>
    <mergeCell ref="AV80:AX80"/>
    <mergeCell ref="AG79:AI79"/>
    <mergeCell ref="AX42:BA42"/>
    <mergeCell ref="AN42:AW42"/>
    <mergeCell ref="A43:B44"/>
    <mergeCell ref="L43:N43"/>
    <mergeCell ref="O43:Q43"/>
    <mergeCell ref="S43:T44"/>
    <mergeCell ref="AD43:AF43"/>
    <mergeCell ref="AF42:AI42"/>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s>
  <phoneticPr fontId="6" type="noConversion"/>
  <conditionalFormatting sqref="O7:Q7">
    <cfRule type="expression" dxfId="932" priority="1189">
      <formula>AND(NOT(A5=""),NOT(A5="Test"),OR(O7="Einheit",O7=""))</formula>
    </cfRule>
  </conditionalFormatting>
  <conditionalFormatting sqref="A4 AM4">
    <cfRule type="expression" dxfId="931" priority="1799">
      <formula>NOT($V$4="")</formula>
    </cfRule>
  </conditionalFormatting>
  <conditionalFormatting sqref="V4:AK4">
    <cfRule type="expression" dxfId="930" priority="1797">
      <formula>NOT($V$4="")</formula>
    </cfRule>
    <cfRule type="expression" dxfId="929" priority="1798">
      <formula>$V$4=""</formula>
    </cfRule>
  </conditionalFormatting>
  <conditionalFormatting sqref="B12">
    <cfRule type="expression" dxfId="928" priority="1171">
      <formula>OR($V$4="",NOT(B12="Auswahl"))</formula>
    </cfRule>
    <cfRule type="expression" dxfId="927" priority="1794">
      <formula>AND(NOT(A5=""),NOT(A5="Test"),OR(B12="",B12="Auswahl"))</formula>
    </cfRule>
  </conditionalFormatting>
  <conditionalFormatting sqref="B9">
    <cfRule type="expression" dxfId="926" priority="1167">
      <formula>$V$4="Eine Vorlage zur Zielwertüberwachung"</formula>
    </cfRule>
  </conditionalFormatting>
  <conditionalFormatting sqref="L7:N7">
    <cfRule type="expression" dxfId="925" priority="1186">
      <formula>AND(B9="eingetragener Zw",$V$4="Eine Vorlage zur Zielwertüberwachung")</formula>
    </cfRule>
    <cfRule type="expression" dxfId="924" priority="1165">
      <formula>AND(L7="----------",$V$4="Eine Vorlage zur Zielwertermittlung")</formula>
    </cfRule>
    <cfRule type="expression" dxfId="923" priority="1179">
      <formula>AND(NOT(A5=""),NOT(A5="Test"),L7="")</formula>
    </cfRule>
    <cfRule type="expression" dxfId="922" priority="2063">
      <formula>NOT(L7="----------")</formula>
    </cfRule>
  </conditionalFormatting>
  <conditionalFormatting sqref="O9:Q9">
    <cfRule type="expression" dxfId="921" priority="2067">
      <formula>AND(B9="errechneter Mw",$V$4="Eine Vorlage zur Zielwertüberwachung",NOT(O9=""))</formula>
    </cfRule>
    <cfRule type="expression" dxfId="920" priority="1126">
      <formula>NOT(O9="")</formula>
    </cfRule>
  </conditionalFormatting>
  <conditionalFormatting sqref="J10:K12">
    <cfRule type="expression" dxfId="919" priority="1782">
      <formula>AND(B9="errechneter Mw",$V$4="Eine Vorlage zur Zielwertüberwachung")</formula>
    </cfRule>
    <cfRule type="expression" dxfId="918" priority="1781">
      <formula>AND(B9="eingetragener Zw",$V$4="Eine Vorlage zur Zielwertüberwachung")</formula>
    </cfRule>
  </conditionalFormatting>
  <conditionalFormatting sqref="A3:AK3 A1:C1 A2:B2">
    <cfRule type="expression" dxfId="917" priority="1718">
      <formula>$V$4=""</formula>
    </cfRule>
  </conditionalFormatting>
  <conditionalFormatting sqref="AV1:BB3">
    <cfRule type="expression" dxfId="916" priority="1717">
      <formula>$V$4=""</formula>
    </cfRule>
  </conditionalFormatting>
  <conditionalFormatting sqref="A5:R37 AJ5:AJ37 BB5:BB37">
    <cfRule type="expression" dxfId="915" priority="1125">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8 R293:R325 AJ293:AJ325 BB293:BB325 A362:BB362 R343:R361 AJ343:AJ361 BB343:BB361">
    <cfRule type="expression" dxfId="914" priority="1711">
      <formula>$V$4=""</formula>
    </cfRule>
  </conditionalFormatting>
  <conditionalFormatting sqref="J11:K11">
    <cfRule type="expression" dxfId="913" priority="1709">
      <formula>B10="eingetragener Zw"</formula>
    </cfRule>
    <cfRule type="expression" dxfId="912" priority="1710">
      <formula>B10="errechneter Mw"</formula>
    </cfRule>
  </conditionalFormatting>
  <conditionalFormatting sqref="J11:K11">
    <cfRule type="expression" dxfId="911" priority="1707">
      <formula>B10="eingetragener Zw"</formula>
    </cfRule>
    <cfRule type="expression" dxfId="910" priority="1708">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8 BE298:CA325 BC362:CA589 BE329:CA361">
    <cfRule type="expression" dxfId="909" priority="1193">
      <formula>$V$4=""</formula>
    </cfRule>
  </conditionalFormatting>
  <conditionalFormatting sqref="N5:Q5">
    <cfRule type="expression" dxfId="908" priority="1716">
      <formula>AND(NOT(A5="Test"),NOT(A5=""),N5="")</formula>
    </cfRule>
  </conditionalFormatting>
  <conditionalFormatting sqref="D7:K7">
    <cfRule type="expression" dxfId="907" priority="1166">
      <formula>L7="----------"</formula>
    </cfRule>
    <cfRule type="expression" dxfId="906" priority="1185">
      <formula>NOT(L7="----------")</formula>
    </cfRule>
  </conditionalFormatting>
  <conditionalFormatting sqref="B13:B37">
    <cfRule type="expression" dxfId="905" priority="1187">
      <formula>AND(L$7="----------",NOT(A$5=""),NOT(A$5="Test"))</formula>
    </cfRule>
  </conditionalFormatting>
  <conditionalFormatting sqref="N6:Q6">
    <cfRule type="expression" dxfId="904" priority="1177">
      <formula>AND(NOT(A5=""),NOT(A5="Test"),N5="",L11="")</formula>
    </cfRule>
  </conditionalFormatting>
  <conditionalFormatting sqref="B9:C9">
    <cfRule type="expression" dxfId="903" priority="1169">
      <formula>AND(NOT(A5=""),NOT(A5="Test"),$V$4="Eine Vorlage zur Zielwertüberwachung",OR(B9="",B9="Auswahl"))</formula>
    </cfRule>
    <cfRule type="expression" dxfId="902" priority="1174">
      <formula>AND(B9="eingetragener Zw",$V$4="Eine Vorlage zur Zielwertüberwachung")</formula>
    </cfRule>
    <cfRule type="expression" dxfId="901" priority="1786">
      <formula>AND(B9="errechneter Mw",$V$4="Eine Vorlage zur Zielwertüberwachung")</formula>
    </cfRule>
  </conditionalFormatting>
  <conditionalFormatting sqref="A5:B6">
    <cfRule type="expression" dxfId="900" priority="1173">
      <formula>AND(OR(NOT($C$1=""),NOT($C$3=""),NOT($T$3=""),NOT($AK$3="")),OR(A5="",A5="Test"))</formula>
    </cfRule>
  </conditionalFormatting>
  <conditionalFormatting sqref="A9">
    <cfRule type="expression" dxfId="899" priority="1168">
      <formula>AND(B9="eingetragener Zw",$V$4="Eine Vorlage zur Zielwertüberwachung")</formula>
    </cfRule>
    <cfRule type="expression" dxfId="898" priority="1170">
      <formula>AND(B9="errechneter Mw",$V$4="Eine Vorlage zur Zielwertüberwachung")</formula>
    </cfRule>
  </conditionalFormatting>
  <conditionalFormatting sqref="D8:K8">
    <cfRule type="expression" dxfId="897" priority="1164">
      <formula>NOT(D8="")</formula>
    </cfRule>
  </conditionalFormatting>
  <conditionalFormatting sqref="L8:N8">
    <cfRule type="expression" dxfId="896" priority="1129">
      <formula>NOT(L8="")</formula>
    </cfRule>
  </conditionalFormatting>
  <conditionalFormatting sqref="O8:Q8">
    <cfRule type="expression" dxfId="895" priority="1128">
      <formula>NOT(O8="")</formula>
    </cfRule>
  </conditionalFormatting>
  <conditionalFormatting sqref="D9:N9">
    <cfRule type="expression" dxfId="894" priority="1127">
      <formula>NOT(D9="")</formula>
    </cfRule>
  </conditionalFormatting>
  <conditionalFormatting sqref="AG7:AI7">
    <cfRule type="expression" dxfId="893" priority="1082">
      <formula>AND(NOT(S5=""),NOT(S5="Test"),OR(AG7="Einheit",AG7=""))</formula>
    </cfRule>
  </conditionalFormatting>
  <conditionalFormatting sqref="T12">
    <cfRule type="expression" dxfId="892" priority="1074">
      <formula>OR($V$4="",NOT(T12="Auswahl"))</formula>
    </cfRule>
    <cfRule type="expression" dxfId="891" priority="1091">
      <formula>AND(NOT(S5=""),NOT(S5="Test"),OR(T12="",T12="Auswahl"))</formula>
    </cfRule>
  </conditionalFormatting>
  <conditionalFormatting sqref="T9">
    <cfRule type="expression" dxfId="890" priority="1070">
      <formula>$V$4="Eine Vorlage zur Zielwertüberwachung"</formula>
    </cfRule>
  </conditionalFormatting>
  <conditionalFormatting sqref="AD7:AF7">
    <cfRule type="expression" dxfId="889" priority="1068">
      <formula>AND(AD7="----------",$V$4="Eine Vorlage zur Zielwertermittlung")</formula>
    </cfRule>
    <cfRule type="expression" dxfId="888" priority="1078">
      <formula>AND(NOT(S5=""),NOT(S5="Test"),AD7="")</formula>
    </cfRule>
    <cfRule type="expression" dxfId="887" priority="1080">
      <formula>AND(T9="eingetragener Zw",$V$4="Eine Vorlage zur Zielwertüberwachung")</formula>
    </cfRule>
    <cfRule type="expression" dxfId="886" priority="1092">
      <formula>NOT(AD7="----------")</formula>
    </cfRule>
  </conditionalFormatting>
  <conditionalFormatting sqref="AG9:AI9">
    <cfRule type="expression" dxfId="885" priority="1063">
      <formula>NOT(AG9="")</formula>
    </cfRule>
    <cfRule type="expression" dxfId="884" priority="1093">
      <formula>AND(T9="errechneter Mw",$V$4="Eine Vorlage zur Zielwertüberwachung",NOT(AG9=""))</formula>
    </cfRule>
  </conditionalFormatting>
  <conditionalFormatting sqref="AB10:AC12">
    <cfRule type="expression" dxfId="883" priority="1088">
      <formula>AND(T9="eingetragener Zw",$V$4="Eine Vorlage zur Zielwertüberwachung")</formula>
    </cfRule>
    <cfRule type="expression" dxfId="882" priority="1089">
      <formula>AND(T9="errechneter Mw",$V$4="Eine Vorlage zur Zielwertüberwachung")</formula>
    </cfRule>
  </conditionalFormatting>
  <conditionalFormatting sqref="S5:AI37">
    <cfRule type="expression" dxfId="881" priority="1062">
      <formula>$V$4=""</formula>
    </cfRule>
  </conditionalFormatting>
  <conditionalFormatting sqref="AB11:AC11">
    <cfRule type="expression" dxfId="880" priority="1085">
      <formula>T10="eingetragener Zw"</formula>
    </cfRule>
    <cfRule type="expression" dxfId="879" priority="1086">
      <formula>T10="errechneter Mw"</formula>
    </cfRule>
  </conditionalFormatting>
  <conditionalFormatting sqref="AB11:AC11">
    <cfRule type="expression" dxfId="878" priority="1083">
      <formula>T10="eingetragener Zw"</formula>
    </cfRule>
    <cfRule type="expression" dxfId="877" priority="1084">
      <formula>T10="errechneter Mw"</formula>
    </cfRule>
  </conditionalFormatting>
  <conditionalFormatting sqref="AF5:AI5">
    <cfRule type="expression" dxfId="876" priority="1087">
      <formula>AND(NOT(S5="Test"),NOT(S5=""),AF5="")</formula>
    </cfRule>
  </conditionalFormatting>
  <conditionalFormatting sqref="V7:AC7">
    <cfRule type="expression" dxfId="875" priority="1069">
      <formula>AD7="----------"</formula>
    </cfRule>
    <cfRule type="expression" dxfId="874" priority="1079">
      <formula>NOT(AD7="----------")</formula>
    </cfRule>
  </conditionalFormatting>
  <conditionalFormatting sqref="T13:T37">
    <cfRule type="expression" dxfId="873" priority="1081">
      <formula>AND(AD$7="----------",NOT(S$5=""),NOT(S$5="Test"))</formula>
    </cfRule>
  </conditionalFormatting>
  <conditionalFormatting sqref="AF6:AI6">
    <cfRule type="expression" dxfId="872" priority="1077">
      <formula>AND(NOT(S5=""),NOT(S5="Test"),AF5="",AD11="")</formula>
    </cfRule>
  </conditionalFormatting>
  <conditionalFormatting sqref="T9:U9">
    <cfRule type="expression" dxfId="871" priority="1072">
      <formula>AND(NOT(S5=""),NOT(S5="Test"),$V$4="Eine Vorlage zur Zielwertüberwachung",OR(T9="",T9="Auswahl"))</formula>
    </cfRule>
    <cfRule type="expression" dxfId="870" priority="1076">
      <formula>AND(T9="eingetragener Zw",$V$4="Eine Vorlage zur Zielwertüberwachung")</formula>
    </cfRule>
    <cfRule type="expression" dxfId="869" priority="1090">
      <formula>AND(T9="errechneter Mw",$V$4="Eine Vorlage zur Zielwertüberwachung")</formula>
    </cfRule>
  </conditionalFormatting>
  <conditionalFormatting sqref="S9">
    <cfRule type="expression" dxfId="868" priority="1071">
      <formula>AND(T9="eingetragener Zw",$V$4="Eine Vorlage zur Zielwertüberwachung")</formula>
    </cfRule>
    <cfRule type="expression" dxfId="867" priority="1073">
      <formula>AND(T9="errechneter Mw",$V$4="Eine Vorlage zur Zielwertüberwachung")</formula>
    </cfRule>
  </conditionalFormatting>
  <conditionalFormatting sqref="V8:AC8">
    <cfRule type="expression" dxfId="866" priority="1067">
      <formula>NOT(V8="")</formula>
    </cfRule>
  </conditionalFormatting>
  <conditionalFormatting sqref="AD8:AF8">
    <cfRule type="expression" dxfId="865" priority="1066">
      <formula>NOT(AD8="")</formula>
    </cfRule>
  </conditionalFormatting>
  <conditionalFormatting sqref="AG8:AI8">
    <cfRule type="expression" dxfId="864" priority="1065">
      <formula>NOT(AG8="")</formula>
    </cfRule>
  </conditionalFormatting>
  <conditionalFormatting sqref="V9:AF9">
    <cfRule type="expression" dxfId="863" priority="1064">
      <formula>NOT(V9="")</formula>
    </cfRule>
  </conditionalFormatting>
  <conditionalFormatting sqref="AY7:BA7">
    <cfRule type="expression" dxfId="862" priority="1019">
      <formula>AND(NOT(AK5=""),NOT(AK5="Test"),OR(AY7="Einheit",AY7=""))</formula>
    </cfRule>
  </conditionalFormatting>
  <conditionalFormatting sqref="AL12">
    <cfRule type="expression" dxfId="861" priority="1011">
      <formula>OR($V$4="",NOT(AL12="Auswahl"))</formula>
    </cfRule>
    <cfRule type="expression" dxfId="860" priority="1028">
      <formula>AND(NOT(AK5=""),NOT(AK5="Test"),OR(AL12="",AL12="Auswahl"))</formula>
    </cfRule>
  </conditionalFormatting>
  <conditionalFormatting sqref="AL9">
    <cfRule type="expression" dxfId="859" priority="1007">
      <formula>$V$4="Eine Vorlage zur Zielwertüberwachung"</formula>
    </cfRule>
  </conditionalFormatting>
  <conditionalFormatting sqref="AV7:AX7">
    <cfRule type="expression" dxfId="858" priority="1005">
      <formula>AND(AV7="----------",$V$4="Eine Vorlage zur Zielwertermittlung")</formula>
    </cfRule>
    <cfRule type="expression" dxfId="857" priority="1015">
      <formula>AND(NOT(AK5=""),NOT(AK5="Test"),AV7="")</formula>
    </cfRule>
    <cfRule type="expression" dxfId="856" priority="1017">
      <formula>AND(AL9="eingetragener Zw",$V$4="Eine Vorlage zur Zielwertüberwachung")</formula>
    </cfRule>
    <cfRule type="expression" dxfId="855" priority="1029">
      <formula>NOT(AV7="----------")</formula>
    </cfRule>
  </conditionalFormatting>
  <conditionalFormatting sqref="AY9:BA9">
    <cfRule type="expression" dxfId="854" priority="1000">
      <formula>NOT(AY9="")</formula>
    </cfRule>
    <cfRule type="expression" dxfId="853" priority="1030">
      <formula>AND(AL9="errechneter Mw",$V$4="Eine Vorlage zur Zielwertüberwachung",NOT(AY9=""))</formula>
    </cfRule>
  </conditionalFormatting>
  <conditionalFormatting sqref="AT10:AU12">
    <cfRule type="expression" dxfId="852" priority="1025">
      <formula>AND(AL9="eingetragener Zw",$V$4="Eine Vorlage zur Zielwertüberwachung")</formula>
    </cfRule>
    <cfRule type="expression" dxfId="851" priority="1026">
      <formula>AND(AL9="errechneter Mw",$V$4="Eine Vorlage zur Zielwertüberwachung")</formula>
    </cfRule>
  </conditionalFormatting>
  <conditionalFormatting sqref="AK5:BA37">
    <cfRule type="expression" dxfId="850" priority="999">
      <formula>$V$4=""</formula>
    </cfRule>
  </conditionalFormatting>
  <conditionalFormatting sqref="AT11:AU11">
    <cfRule type="expression" dxfId="849" priority="1022">
      <formula>AL10="eingetragener Zw"</formula>
    </cfRule>
    <cfRule type="expression" dxfId="848" priority="1023">
      <formula>AL10="errechneter Mw"</formula>
    </cfRule>
  </conditionalFormatting>
  <conditionalFormatting sqref="AT11:AU11">
    <cfRule type="expression" dxfId="847" priority="1020">
      <formula>AL10="eingetragener Zw"</formula>
    </cfRule>
    <cfRule type="expression" dxfId="846" priority="1021">
      <formula>AL10="errechneter Mw"</formula>
    </cfRule>
  </conditionalFormatting>
  <conditionalFormatting sqref="AX5:BA5">
    <cfRule type="expression" dxfId="845" priority="1024">
      <formula>AND(NOT(AK5="Test"),NOT(AK5=""),AX5="")</formula>
    </cfRule>
  </conditionalFormatting>
  <conditionalFormatting sqref="AN7:AU7">
    <cfRule type="expression" dxfId="844" priority="1006">
      <formula>AV7="----------"</formula>
    </cfRule>
    <cfRule type="expression" dxfId="843" priority="1016">
      <formula>NOT(AV7="----------")</formula>
    </cfRule>
  </conditionalFormatting>
  <conditionalFormatting sqref="AL13:AL37">
    <cfRule type="expression" dxfId="842" priority="1018">
      <formula>AND(AV$7="----------",NOT(AK$5=""),NOT(AK$5="Test"))</formula>
    </cfRule>
  </conditionalFormatting>
  <conditionalFormatting sqref="AX6:BA6">
    <cfRule type="expression" dxfId="841" priority="1014">
      <formula>AND(NOT(AK5=""),NOT(AK5="Test"),AX5="",AV11="")</formula>
    </cfRule>
  </conditionalFormatting>
  <conditionalFormatting sqref="AL9:AM9">
    <cfRule type="expression" dxfId="840" priority="1009">
      <formula>AND(NOT(AK5=""),NOT(AK5="Test"),$V$4="Eine Vorlage zur Zielwertüberwachung",OR(AL9="",AL9="Auswahl"))</formula>
    </cfRule>
    <cfRule type="expression" dxfId="839" priority="1013">
      <formula>AND(AL9="eingetragener Zw",$V$4="Eine Vorlage zur Zielwertüberwachung")</formula>
    </cfRule>
    <cfRule type="expression" dxfId="838" priority="1027">
      <formula>AND(AL9="errechneter Mw",$V$4="Eine Vorlage zur Zielwertüberwachung")</formula>
    </cfRule>
  </conditionalFormatting>
  <conditionalFormatting sqref="AK9">
    <cfRule type="expression" dxfId="837" priority="1008">
      <formula>AND(AL9="eingetragener Zw",$V$4="Eine Vorlage zur Zielwertüberwachung")</formula>
    </cfRule>
    <cfRule type="expression" dxfId="836" priority="1010">
      <formula>AND(AL9="errechneter Mw",$V$4="Eine Vorlage zur Zielwertüberwachung")</formula>
    </cfRule>
  </conditionalFormatting>
  <conditionalFormatting sqref="AN8:AU8">
    <cfRule type="expression" dxfId="835" priority="1004">
      <formula>NOT(AN8="")</formula>
    </cfRule>
  </conditionalFormatting>
  <conditionalFormatting sqref="AV8:AX8">
    <cfRule type="expression" dxfId="834" priority="1003">
      <formula>NOT(AV8="")</formula>
    </cfRule>
  </conditionalFormatting>
  <conditionalFormatting sqref="AY8:BA8">
    <cfRule type="expression" dxfId="833" priority="1002">
      <formula>NOT(AY8="")</formula>
    </cfRule>
  </conditionalFormatting>
  <conditionalFormatting sqref="AN9:AX9">
    <cfRule type="expression" dxfId="832" priority="1001">
      <formula>NOT(AN9="")</formula>
    </cfRule>
  </conditionalFormatting>
  <conditionalFormatting sqref="O43:Q43">
    <cfRule type="expression" dxfId="831" priority="987">
      <formula>AND(NOT(A41=""),NOT(A41="Test"),OR(O43="Einheit",O43=""))</formula>
    </cfRule>
  </conditionalFormatting>
  <conditionalFormatting sqref="B48">
    <cfRule type="expression" dxfId="830" priority="980">
      <formula>OR($V$4="",NOT(B48="Auswahl"))</formula>
    </cfRule>
    <cfRule type="expression" dxfId="829" priority="996">
      <formula>AND(NOT(A41=""),NOT(A41="Test"),OR(B48="",B48="Auswahl"))</formula>
    </cfRule>
  </conditionalFormatting>
  <conditionalFormatting sqref="B45">
    <cfRule type="expression" dxfId="828" priority="976">
      <formula>$V$4="Eine Vorlage zur Zielwertüberwachung"</formula>
    </cfRule>
  </conditionalFormatting>
  <conditionalFormatting sqref="L43:N43">
    <cfRule type="expression" dxfId="827" priority="974">
      <formula>AND(L43="----------",$V$4="Eine Vorlage zur Zielwertermittlung")</formula>
    </cfRule>
    <cfRule type="expression" dxfId="826" priority="983">
      <formula>AND(NOT(A41=""),NOT(A41="Test"),L43="")</formula>
    </cfRule>
    <cfRule type="expression" dxfId="825" priority="985">
      <formula>AND(B45="eingetragener Zw",$V$4="Eine Vorlage zur Zielwertüberwachung")</formula>
    </cfRule>
    <cfRule type="expression" dxfId="824" priority="997">
      <formula>NOT(L43="----------")</formula>
    </cfRule>
  </conditionalFormatting>
  <conditionalFormatting sqref="O45:Q45">
    <cfRule type="expression" dxfId="823" priority="969">
      <formula>NOT(O45="")</formula>
    </cfRule>
    <cfRule type="expression" dxfId="822" priority="998">
      <formula>AND(B45="errechneter Mw",$V$4="Eine Vorlage zur Zielwertüberwachung",NOT(O45=""))</formula>
    </cfRule>
  </conditionalFormatting>
  <conditionalFormatting sqref="J46:K48">
    <cfRule type="expression" dxfId="821" priority="993">
      <formula>AND(B45="eingetragener Zw",$V$4="Eine Vorlage zur Zielwertüberwachung")</formula>
    </cfRule>
    <cfRule type="expression" dxfId="820" priority="994">
      <formula>AND(B45="errechneter Mw",$V$4="Eine Vorlage zur Zielwertüberwachung")</formula>
    </cfRule>
  </conditionalFormatting>
  <conditionalFormatting sqref="A41:Q73">
    <cfRule type="expression" dxfId="819" priority="968">
      <formula>$V$4=""</formula>
    </cfRule>
  </conditionalFormatting>
  <conditionalFormatting sqref="J47:K47">
    <cfRule type="expression" dxfId="818" priority="990">
      <formula>B46="eingetragener Zw"</formula>
    </cfRule>
    <cfRule type="expression" dxfId="817" priority="991">
      <formula>B46="errechneter Mw"</formula>
    </cfRule>
  </conditionalFormatting>
  <conditionalFormatting sqref="J47:K47">
    <cfRule type="expression" dxfId="816" priority="988">
      <formula>B46="eingetragener Zw"</formula>
    </cfRule>
    <cfRule type="expression" dxfId="815" priority="989">
      <formula>B46="errechneter Mw"</formula>
    </cfRule>
  </conditionalFormatting>
  <conditionalFormatting sqref="N41:Q41">
    <cfRule type="expression" dxfId="814" priority="992">
      <formula>AND(NOT(A41="Test"),NOT(A41=""),N41="")</formula>
    </cfRule>
  </conditionalFormatting>
  <conditionalFormatting sqref="D43:K43">
    <cfRule type="expression" dxfId="813" priority="975">
      <formula>L43="----------"</formula>
    </cfRule>
    <cfRule type="expression" dxfId="812" priority="984">
      <formula>NOT(L43="----------")</formula>
    </cfRule>
  </conditionalFormatting>
  <conditionalFormatting sqref="B49:B73">
    <cfRule type="expression" dxfId="811" priority="986">
      <formula>AND(L$43="----------",NOT(A$41=""),NOT(A$41="Test"))</formula>
    </cfRule>
  </conditionalFormatting>
  <conditionalFormatting sqref="N42:Q42">
    <cfRule type="expression" dxfId="810" priority="982">
      <formula>AND(NOT(A41=""),NOT(A41="Test"),N41="",L47="")</formula>
    </cfRule>
  </conditionalFormatting>
  <conditionalFormatting sqref="B45:C45">
    <cfRule type="expression" dxfId="809" priority="978">
      <formula>AND(NOT(A41=""),NOT(A41="Test"),$V$4="Eine Vorlage zur Zielwertüberwachung",OR(B45="",B45="Auswahl"))</formula>
    </cfRule>
    <cfRule type="expression" dxfId="808" priority="981">
      <formula>AND(B45="eingetragener Zw",$V$4="Eine Vorlage zur Zielwertüberwachung")</formula>
    </cfRule>
    <cfRule type="expression" dxfId="807" priority="995">
      <formula>AND(B45="errechneter Mw",$V$4="Eine Vorlage zur Zielwertüberwachung")</formula>
    </cfRule>
  </conditionalFormatting>
  <conditionalFormatting sqref="A45">
    <cfRule type="expression" dxfId="806" priority="977">
      <formula>AND(B45="eingetragener Zw",$V$4="Eine Vorlage zur Zielwertüberwachung")</formula>
    </cfRule>
    <cfRule type="expression" dxfId="805" priority="979">
      <formula>AND(B45="errechneter Mw",$V$4="Eine Vorlage zur Zielwertüberwachung")</formula>
    </cfRule>
  </conditionalFormatting>
  <conditionalFormatting sqref="D44:K44">
    <cfRule type="expression" dxfId="804" priority="973">
      <formula>NOT(D44="")</formula>
    </cfRule>
  </conditionalFormatting>
  <conditionalFormatting sqref="L44:N44">
    <cfRule type="expression" dxfId="803" priority="972">
      <formula>NOT(L44="")</formula>
    </cfRule>
  </conditionalFormatting>
  <conditionalFormatting sqref="O44:Q44">
    <cfRule type="expression" dxfId="802" priority="971">
      <formula>NOT(O44="")</formula>
    </cfRule>
  </conditionalFormatting>
  <conditionalFormatting sqref="D45:N45">
    <cfRule type="expression" dxfId="801" priority="970">
      <formula>NOT(D45="")</formula>
    </cfRule>
  </conditionalFormatting>
  <conditionalFormatting sqref="AG43:AI43">
    <cfRule type="expression" dxfId="800" priority="956">
      <formula>AND(NOT(S41=""),NOT(S41="Test"),OR(AG43="Einheit",AG43=""))</formula>
    </cfRule>
  </conditionalFormatting>
  <conditionalFormatting sqref="T48">
    <cfRule type="expression" dxfId="799" priority="949">
      <formula>OR($V$4="",NOT(T48="Auswahl"))</formula>
    </cfRule>
    <cfRule type="expression" dxfId="798" priority="965">
      <formula>AND(NOT(S41=""),NOT(S41="Test"),OR(T48="",T48="Auswahl"))</formula>
    </cfRule>
  </conditionalFormatting>
  <conditionalFormatting sqref="T45">
    <cfRule type="expression" dxfId="797" priority="945">
      <formula>$V$4="Eine Vorlage zur Zielwertüberwachung"</formula>
    </cfRule>
  </conditionalFormatting>
  <conditionalFormatting sqref="AD43:AF43">
    <cfRule type="expression" dxfId="796" priority="943">
      <formula>AND(AD43="----------",$V$4="Eine Vorlage zur Zielwertermittlung")</formula>
    </cfRule>
    <cfRule type="expression" dxfId="795" priority="952">
      <formula>AND(NOT(S41=""),NOT(S41="Test"),AD43="")</formula>
    </cfRule>
    <cfRule type="expression" dxfId="794" priority="954">
      <formula>AND(T45="eingetragener Zw",$V$4="Eine Vorlage zur Zielwertüberwachung")</formula>
    </cfRule>
    <cfRule type="expression" dxfId="793" priority="966">
      <formula>NOT(AD43="----------")</formula>
    </cfRule>
  </conditionalFormatting>
  <conditionalFormatting sqref="AG45:AI45">
    <cfRule type="expression" dxfId="792" priority="938">
      <formula>NOT(AG45="")</formula>
    </cfRule>
    <cfRule type="expression" dxfId="791" priority="967">
      <formula>AND(T45="errechneter Mw",$V$4="Eine Vorlage zur Zielwertüberwachung",NOT(AG45=""))</formula>
    </cfRule>
  </conditionalFormatting>
  <conditionalFormatting sqref="AB46:AC48">
    <cfRule type="expression" dxfId="790" priority="962">
      <formula>AND(T45="eingetragener Zw",$V$4="Eine Vorlage zur Zielwertüberwachung")</formula>
    </cfRule>
    <cfRule type="expression" dxfId="789" priority="963">
      <formula>AND(T45="errechneter Mw",$V$4="Eine Vorlage zur Zielwertüberwachung")</formula>
    </cfRule>
  </conditionalFormatting>
  <conditionalFormatting sqref="S41:AI43 S49:S73 U49:AI73 S45:AI48 S44:AD44 AG44:AI44">
    <cfRule type="expression" dxfId="788" priority="937">
      <formula>$V$4=""</formula>
    </cfRule>
  </conditionalFormatting>
  <conditionalFormatting sqref="AB47:AC47">
    <cfRule type="expression" dxfId="787" priority="959">
      <formula>T46="eingetragener Zw"</formula>
    </cfRule>
    <cfRule type="expression" dxfId="786" priority="960">
      <formula>T46="errechneter Mw"</formula>
    </cfRule>
  </conditionalFormatting>
  <conditionalFormatting sqref="AB47:AC47">
    <cfRule type="expression" dxfId="785" priority="957">
      <formula>T46="eingetragener Zw"</formula>
    </cfRule>
    <cfRule type="expression" dxfId="784" priority="958">
      <formula>T46="errechneter Mw"</formula>
    </cfRule>
  </conditionalFormatting>
  <conditionalFormatting sqref="AF41:AI41">
    <cfRule type="expression" dxfId="783" priority="961">
      <formula>AND(NOT(S41="Test"),NOT(S41=""),AF41="")</formula>
    </cfRule>
  </conditionalFormatting>
  <conditionalFormatting sqref="V43:AC43">
    <cfRule type="expression" dxfId="782" priority="944">
      <formula>AD43="----------"</formula>
    </cfRule>
    <cfRule type="expression" dxfId="781" priority="953">
      <formula>NOT(AD43="----------")</formula>
    </cfRule>
  </conditionalFormatting>
  <conditionalFormatting sqref="AF42:AI42">
    <cfRule type="expression" dxfId="780" priority="951">
      <formula>AND(NOT(S41=""),NOT(S41="Test"),AF41="",AD47="")</formula>
    </cfRule>
  </conditionalFormatting>
  <conditionalFormatting sqref="T45:U45">
    <cfRule type="expression" dxfId="779" priority="947">
      <formula>AND(NOT(S41=""),NOT(S41="Test"),$V$4="Eine Vorlage zur Zielwertüberwachung",OR(T45="",T45="Auswahl"))</formula>
    </cfRule>
    <cfRule type="expression" dxfId="778" priority="950">
      <formula>AND(T45="eingetragener Zw",$V$4="Eine Vorlage zur Zielwertüberwachung")</formula>
    </cfRule>
    <cfRule type="expression" dxfId="777" priority="964">
      <formula>AND(T45="errechneter Mw",$V$4="Eine Vorlage zur Zielwertüberwachung")</formula>
    </cfRule>
  </conditionalFormatting>
  <conditionalFormatting sqref="S45">
    <cfRule type="expression" dxfId="776" priority="946">
      <formula>AND(T45="eingetragener Zw",$V$4="Eine Vorlage zur Zielwertüberwachung")</formula>
    </cfRule>
    <cfRule type="expression" dxfId="775" priority="948">
      <formula>AND(T45="errechneter Mw",$V$4="Eine Vorlage zur Zielwertüberwachung")</formula>
    </cfRule>
  </conditionalFormatting>
  <conditionalFormatting sqref="V44:AC44">
    <cfRule type="expression" dxfId="774" priority="942">
      <formula>NOT(V44="")</formula>
    </cfRule>
  </conditionalFormatting>
  <conditionalFormatting sqref="AD44">
    <cfRule type="expression" dxfId="773" priority="941">
      <formula>NOT(AD44="")</formula>
    </cfRule>
  </conditionalFormatting>
  <conditionalFormatting sqref="AG44:AI44">
    <cfRule type="expression" dxfId="772" priority="940">
      <formula>NOT(AG44="")</formula>
    </cfRule>
  </conditionalFormatting>
  <conditionalFormatting sqref="V45:AF45">
    <cfRule type="expression" dxfId="771" priority="939">
      <formula>NOT(V45="")</formula>
    </cfRule>
    <cfRule type="expression" dxfId="770" priority="10">
      <formula>NOT($AD$44="")</formula>
    </cfRule>
  </conditionalFormatting>
  <conditionalFormatting sqref="AY43:BA43">
    <cfRule type="expression" dxfId="769" priority="925">
      <formula>AND(NOT(AK41=""),NOT(AK41="Test"),OR(AY43="Einheit",AY43=""))</formula>
    </cfRule>
  </conditionalFormatting>
  <conditionalFormatting sqref="AL48">
    <cfRule type="expression" dxfId="768" priority="918">
      <formula>OR($V$4="",NOT(AL48="Auswahl"))</formula>
    </cfRule>
    <cfRule type="expression" dxfId="767" priority="934">
      <formula>AND(NOT(AK41=""),NOT(AK41="Test"),OR(AL48="",AL48="Auswahl"))</formula>
    </cfRule>
  </conditionalFormatting>
  <conditionalFormatting sqref="AL45">
    <cfRule type="expression" dxfId="766" priority="914">
      <formula>$V$4="Eine Vorlage zur Zielwertüberwachung"</formula>
    </cfRule>
  </conditionalFormatting>
  <conditionalFormatting sqref="AV43:AX43">
    <cfRule type="expression" dxfId="765" priority="912">
      <formula>AND(AV43="----------",$V$4="Eine Vorlage zur Zielwertermittlung")</formula>
    </cfRule>
    <cfRule type="expression" dxfId="764" priority="921">
      <formula>AND(NOT(AK41=""),NOT(AK41="Test"),AV43="")</formula>
    </cfRule>
    <cfRule type="expression" dxfId="763" priority="923">
      <formula>AND(AL45="eingetragener Zw",$V$4="Eine Vorlage zur Zielwertüberwachung")</formula>
    </cfRule>
    <cfRule type="expression" dxfId="762" priority="935">
      <formula>NOT(AV43="----------")</formula>
    </cfRule>
  </conditionalFormatting>
  <conditionalFormatting sqref="AY45:BA45">
    <cfRule type="expression" dxfId="761" priority="907">
      <formula>NOT(AY45="")</formula>
    </cfRule>
    <cfRule type="expression" dxfId="760" priority="936">
      <formula>AND(AL45="errechneter Mw",$V$4="Eine Vorlage zur Zielwertüberwachung",NOT(AY45=""))</formula>
    </cfRule>
  </conditionalFormatting>
  <conditionalFormatting sqref="AT46:AU48">
    <cfRule type="expression" dxfId="759" priority="931">
      <formula>AND(AL45="eingetragener Zw",$V$4="Eine Vorlage zur Zielwertüberwachung")</formula>
    </cfRule>
    <cfRule type="expression" dxfId="758" priority="932">
      <formula>AND(AL45="errechneter Mw",$V$4="Eine Vorlage zur Zielwertüberwachung")</formula>
    </cfRule>
  </conditionalFormatting>
  <conditionalFormatting sqref="AK41:BA48 AK49:AK73 AM49:BA73">
    <cfRule type="expression" dxfId="757" priority="906">
      <formula>$V$4=""</formula>
    </cfRule>
  </conditionalFormatting>
  <conditionalFormatting sqref="AT47:AU47">
    <cfRule type="expression" dxfId="756" priority="928">
      <formula>AL46="eingetragener Zw"</formula>
    </cfRule>
    <cfRule type="expression" dxfId="755" priority="929">
      <formula>AL46="errechneter Mw"</formula>
    </cfRule>
  </conditionalFormatting>
  <conditionalFormatting sqref="AT47:AU47">
    <cfRule type="expression" dxfId="754" priority="926">
      <formula>AL46="eingetragener Zw"</formula>
    </cfRule>
    <cfRule type="expression" dxfId="753" priority="927">
      <formula>AL46="errechneter Mw"</formula>
    </cfRule>
  </conditionalFormatting>
  <conditionalFormatting sqref="AX41:BA41">
    <cfRule type="expression" dxfId="752" priority="930">
      <formula>AND(NOT(AK41="Test"),NOT(AK41=""),AX41="")</formula>
    </cfRule>
  </conditionalFormatting>
  <conditionalFormatting sqref="AN43:AU43">
    <cfRule type="expression" dxfId="751" priority="913">
      <formula>AV43="----------"</formula>
    </cfRule>
    <cfRule type="expression" dxfId="750" priority="922">
      <formula>NOT(AV43="----------")</formula>
    </cfRule>
  </conditionalFormatting>
  <conditionalFormatting sqref="AX42:BA42">
    <cfRule type="expression" dxfId="749" priority="920">
      <formula>AND(NOT(AK41=""),NOT(AK41="Test"),AX41="",AV47="")</formula>
    </cfRule>
  </conditionalFormatting>
  <conditionalFormatting sqref="AL45:AM45">
    <cfRule type="expression" dxfId="748" priority="916">
      <formula>AND(NOT(AK41=""),NOT(AK41="Test"),$V$4="Eine Vorlage zur Zielwertüberwachung",OR(AL45="",AL45="Auswahl"))</formula>
    </cfRule>
    <cfRule type="expression" dxfId="747" priority="919">
      <formula>AND(AL45="eingetragener Zw",$V$4="Eine Vorlage zur Zielwertüberwachung")</formula>
    </cfRule>
    <cfRule type="expression" dxfId="746" priority="933">
      <formula>AND(AL45="errechneter Mw",$V$4="Eine Vorlage zur Zielwertüberwachung")</formula>
    </cfRule>
  </conditionalFormatting>
  <conditionalFormatting sqref="AK45">
    <cfRule type="expression" dxfId="745" priority="915">
      <formula>AND(AL45="eingetragener Zw",$V$4="Eine Vorlage zur Zielwertüberwachung")</formula>
    </cfRule>
    <cfRule type="expression" dxfId="744" priority="917">
      <formula>AND(AL45="errechneter Mw",$V$4="Eine Vorlage zur Zielwertüberwachung")</formula>
    </cfRule>
  </conditionalFormatting>
  <conditionalFormatting sqref="AN44:AU44">
    <cfRule type="expression" dxfId="743" priority="911">
      <formula>NOT(AN44="")</formula>
    </cfRule>
  </conditionalFormatting>
  <conditionalFormatting sqref="AV44:AX44">
    <cfRule type="expression" dxfId="742" priority="910">
      <formula>NOT(AV44="")</formula>
    </cfRule>
  </conditionalFormatting>
  <conditionalFormatting sqref="AY44:BA44">
    <cfRule type="expression" dxfId="741" priority="909">
      <formula>NOT(AY44="")</formula>
    </cfRule>
  </conditionalFormatting>
  <conditionalFormatting sqref="AN45:AX45">
    <cfRule type="expression" dxfId="740" priority="908">
      <formula>NOT(AN45="")</formula>
    </cfRule>
  </conditionalFormatting>
  <conditionalFormatting sqref="O79:Q79">
    <cfRule type="expression" dxfId="739" priority="894">
      <formula>AND(NOT(A77=""),NOT(A77="Test"),OR(O79="Einheit",O79=""))</formula>
    </cfRule>
  </conditionalFormatting>
  <conditionalFormatting sqref="B84">
    <cfRule type="expression" dxfId="738" priority="887">
      <formula>OR($V$4="",NOT(B84="Auswahl"))</formula>
    </cfRule>
    <cfRule type="expression" dxfId="737" priority="903">
      <formula>AND(NOT(A77=""),NOT(A77="Test"),OR(B84="",B84="Auswahl"))</formula>
    </cfRule>
  </conditionalFormatting>
  <conditionalFormatting sqref="B81">
    <cfRule type="expression" dxfId="736" priority="883">
      <formula>$V$4="Eine Vorlage zur Zielwertüberwachung"</formula>
    </cfRule>
  </conditionalFormatting>
  <conditionalFormatting sqref="L79:N79">
    <cfRule type="expression" dxfId="735" priority="881">
      <formula>AND(L79="----------",$V$4="Eine Vorlage zur Zielwertermittlung")</formula>
    </cfRule>
    <cfRule type="expression" dxfId="734" priority="890">
      <formula>AND(NOT(A77=""),NOT(A77="Test"),L79="")</formula>
    </cfRule>
    <cfRule type="expression" dxfId="733" priority="892">
      <formula>AND(B81="eingetragener Zw",$V$4="Eine Vorlage zur Zielwertüberwachung")</formula>
    </cfRule>
    <cfRule type="expression" dxfId="732" priority="904">
      <formula>NOT(L79="----------")</formula>
    </cfRule>
  </conditionalFormatting>
  <conditionalFormatting sqref="O81:Q81">
    <cfRule type="expression" dxfId="731" priority="876">
      <formula>NOT(O81="")</formula>
    </cfRule>
    <cfRule type="expression" dxfId="730" priority="905">
      <formula>AND(B81="errechneter Mw",$V$4="Eine Vorlage zur Zielwertüberwachung",NOT(O81=""))</formula>
    </cfRule>
  </conditionalFormatting>
  <conditionalFormatting sqref="J82:K84">
    <cfRule type="expression" dxfId="729" priority="900">
      <formula>AND(B81="eingetragener Zw",$V$4="Eine Vorlage zur Zielwertüberwachung")</formula>
    </cfRule>
    <cfRule type="expression" dxfId="728" priority="901">
      <formula>AND(B81="errechneter Mw",$V$4="Eine Vorlage zur Zielwertüberwachung")</formula>
    </cfRule>
  </conditionalFormatting>
  <conditionalFormatting sqref="A77:Q109">
    <cfRule type="expression" dxfId="727" priority="875">
      <formula>$V$4=""</formula>
    </cfRule>
  </conditionalFormatting>
  <conditionalFormatting sqref="J83:K83">
    <cfRule type="expression" dxfId="726" priority="897">
      <formula>B82="eingetragener Zw"</formula>
    </cfRule>
    <cfRule type="expression" dxfId="725" priority="898">
      <formula>B82="errechneter Mw"</formula>
    </cfRule>
  </conditionalFormatting>
  <conditionalFormatting sqref="J83:K83">
    <cfRule type="expression" dxfId="724" priority="895">
      <formula>B82="eingetragener Zw"</formula>
    </cfRule>
    <cfRule type="expression" dxfId="723" priority="896">
      <formula>B82="errechneter Mw"</formula>
    </cfRule>
  </conditionalFormatting>
  <conditionalFormatting sqref="N77:Q77">
    <cfRule type="expression" dxfId="722" priority="899">
      <formula>AND(NOT(A77="Test"),NOT(A77=""),N77="")</formula>
    </cfRule>
  </conditionalFormatting>
  <conditionalFormatting sqref="D79:K79">
    <cfRule type="expression" dxfId="721" priority="882">
      <formula>L79="----------"</formula>
    </cfRule>
    <cfRule type="expression" dxfId="720" priority="891">
      <formula>NOT(L79="----------")</formula>
    </cfRule>
  </conditionalFormatting>
  <conditionalFormatting sqref="B85:B109">
    <cfRule type="expression" dxfId="719" priority="893">
      <formula>AND(L$79="----------",NOT(A$77=""),NOT(A$77="Test"))</formula>
    </cfRule>
  </conditionalFormatting>
  <conditionalFormatting sqref="N78:Q78">
    <cfRule type="expression" dxfId="718" priority="889">
      <formula>AND(NOT(A77=""),NOT(A77="Test"),N77="",L83="")</formula>
    </cfRule>
  </conditionalFormatting>
  <conditionalFormatting sqref="B81:C81">
    <cfRule type="expression" dxfId="717" priority="885">
      <formula>AND(NOT(A77=""),NOT(A77="Test"),$V$4="Eine Vorlage zur Zielwertüberwachung",OR(B81="",B81="Auswahl"))</formula>
    </cfRule>
    <cfRule type="expression" dxfId="716" priority="888">
      <formula>AND(B81="eingetragener Zw",$V$4="Eine Vorlage zur Zielwertüberwachung")</formula>
    </cfRule>
    <cfRule type="expression" dxfId="715" priority="902">
      <formula>AND(B81="errechneter Mw",$V$4="Eine Vorlage zur Zielwertüberwachung")</formula>
    </cfRule>
  </conditionalFormatting>
  <conditionalFormatting sqref="A81">
    <cfRule type="expression" dxfId="714" priority="884">
      <formula>AND(B81="eingetragener Zw",$V$4="Eine Vorlage zur Zielwertüberwachung")</formula>
    </cfRule>
    <cfRule type="expression" dxfId="713" priority="886">
      <formula>AND(B81="errechneter Mw",$V$4="Eine Vorlage zur Zielwertüberwachung")</formula>
    </cfRule>
  </conditionalFormatting>
  <conditionalFormatting sqref="D80:K80">
    <cfRule type="expression" dxfId="712" priority="880">
      <formula>NOT(D80="")</formula>
    </cfRule>
  </conditionalFormatting>
  <conditionalFormatting sqref="L80:N80">
    <cfRule type="expression" dxfId="711" priority="879">
      <formula>NOT(L80="")</formula>
    </cfRule>
  </conditionalFormatting>
  <conditionalFormatting sqref="O80:Q80">
    <cfRule type="expression" dxfId="710" priority="878">
      <formula>NOT(O80="")</formula>
    </cfRule>
  </conditionalFormatting>
  <conditionalFormatting sqref="D81:N81">
    <cfRule type="expression" dxfId="709" priority="877">
      <formula>NOT(D81="")</formula>
    </cfRule>
  </conditionalFormatting>
  <conditionalFormatting sqref="AG79:AI79">
    <cfRule type="expression" dxfId="708" priority="863">
      <formula>AND(NOT(S77=""),NOT(S77="Test"),OR(AG79="Einheit",AG79=""))</formula>
    </cfRule>
  </conditionalFormatting>
  <conditionalFormatting sqref="T84">
    <cfRule type="expression" dxfId="707" priority="856">
      <formula>OR($V$4="",NOT(T84="Auswahl"))</formula>
    </cfRule>
    <cfRule type="expression" dxfId="706" priority="872">
      <formula>AND(NOT(S77=""),NOT(S77="Test"),OR(T84="",T84="Auswahl"))</formula>
    </cfRule>
  </conditionalFormatting>
  <conditionalFormatting sqref="T81">
    <cfRule type="expression" dxfId="705" priority="852">
      <formula>$V$4="Eine Vorlage zur Zielwertüberwachung"</formula>
    </cfRule>
  </conditionalFormatting>
  <conditionalFormatting sqref="AD79:AF79">
    <cfRule type="expression" dxfId="704" priority="850">
      <formula>AND(AD79="----------",$V$4="Eine Vorlage zur Zielwertermittlung")</formula>
    </cfRule>
    <cfRule type="expression" dxfId="703" priority="859">
      <formula>AND(NOT(S77=""),NOT(S77="Test"),AD79="")</formula>
    </cfRule>
    <cfRule type="expression" dxfId="702" priority="861">
      <formula>AND(T81="eingetragener Zw",$V$4="Eine Vorlage zur Zielwertüberwachung")</formula>
    </cfRule>
    <cfRule type="expression" dxfId="701" priority="873">
      <formula>NOT(AD79="----------")</formula>
    </cfRule>
  </conditionalFormatting>
  <conditionalFormatting sqref="AG81:AI81">
    <cfRule type="expression" dxfId="700" priority="845">
      <formula>NOT(AG81="")</formula>
    </cfRule>
    <cfRule type="expression" dxfId="699" priority="874">
      <formula>AND(T81="errechneter Mw",$V$4="Eine Vorlage zur Zielwertüberwachung",NOT(AG81=""))</formula>
    </cfRule>
  </conditionalFormatting>
  <conditionalFormatting sqref="AB82:AC84">
    <cfRule type="expression" dxfId="698" priority="869">
      <formula>AND(T81="eingetragener Zw",$V$4="Eine Vorlage zur Zielwertüberwachung")</formula>
    </cfRule>
    <cfRule type="expression" dxfId="697" priority="870">
      <formula>AND(T81="errechneter Mw",$V$4="Eine Vorlage zur Zielwertüberwachung")</formula>
    </cfRule>
  </conditionalFormatting>
  <conditionalFormatting sqref="S77:AI84 S85:S109 U85:AI109">
    <cfRule type="expression" dxfId="696" priority="844">
      <formula>$V$4=""</formula>
    </cfRule>
  </conditionalFormatting>
  <conditionalFormatting sqref="AB83:AC83">
    <cfRule type="expression" dxfId="695" priority="866">
      <formula>T82="eingetragener Zw"</formula>
    </cfRule>
    <cfRule type="expression" dxfId="694" priority="867">
      <formula>T82="errechneter Mw"</formula>
    </cfRule>
  </conditionalFormatting>
  <conditionalFormatting sqref="AB83:AC83">
    <cfRule type="expression" dxfId="693" priority="864">
      <formula>T82="eingetragener Zw"</formula>
    </cfRule>
    <cfRule type="expression" dxfId="692" priority="865">
      <formula>T82="errechneter Mw"</formula>
    </cfRule>
  </conditionalFormatting>
  <conditionalFormatting sqref="AF77:AI77">
    <cfRule type="expression" dxfId="691" priority="868">
      <formula>AND(NOT(S77="Test"),NOT(S77=""),AF77="")</formula>
    </cfRule>
  </conditionalFormatting>
  <conditionalFormatting sqref="V79:AC79">
    <cfRule type="expression" dxfId="690" priority="851">
      <formula>AD79="----------"</formula>
    </cfRule>
    <cfRule type="expression" dxfId="689" priority="860">
      <formula>NOT(AD79="----------")</formula>
    </cfRule>
  </conditionalFormatting>
  <conditionalFormatting sqref="AF78:AI78">
    <cfRule type="expression" dxfId="688" priority="858">
      <formula>AND(NOT(S77=""),NOT(S77="Test"),AF77="",AD83="")</formula>
    </cfRule>
  </conditionalFormatting>
  <conditionalFormatting sqref="T81:U81">
    <cfRule type="expression" dxfId="687" priority="854">
      <formula>AND(NOT(S77=""),NOT(S77="Test"),$V$4="Eine Vorlage zur Zielwertüberwachung",OR(T81="",T81="Auswahl"))</formula>
    </cfRule>
    <cfRule type="expression" dxfId="686" priority="857">
      <formula>AND(T81="eingetragener Zw",$V$4="Eine Vorlage zur Zielwertüberwachung")</formula>
    </cfRule>
    <cfRule type="expression" dxfId="685" priority="871">
      <formula>AND(T81="errechneter Mw",$V$4="Eine Vorlage zur Zielwertüberwachung")</formula>
    </cfRule>
  </conditionalFormatting>
  <conditionalFormatting sqref="S81">
    <cfRule type="expression" dxfId="684" priority="853">
      <formula>AND(T81="eingetragener Zw",$V$4="Eine Vorlage zur Zielwertüberwachung")</formula>
    </cfRule>
    <cfRule type="expression" dxfId="683" priority="855">
      <formula>AND(T81="errechneter Mw",$V$4="Eine Vorlage zur Zielwertüberwachung")</formula>
    </cfRule>
  </conditionalFormatting>
  <conditionalFormatting sqref="V80:AC80">
    <cfRule type="expression" dxfId="682" priority="849">
      <formula>NOT(V80="")</formula>
    </cfRule>
  </conditionalFormatting>
  <conditionalFormatting sqref="AD80:AF80">
    <cfRule type="expression" dxfId="681" priority="848">
      <formula>NOT(AD80="")</formula>
    </cfRule>
  </conditionalFormatting>
  <conditionalFormatting sqref="AG80:AI80">
    <cfRule type="expression" dxfId="680" priority="847">
      <formula>NOT(AG80="")</formula>
    </cfRule>
  </conditionalFormatting>
  <conditionalFormatting sqref="V81:AF81">
    <cfRule type="expression" dxfId="679" priority="846">
      <formula>NOT(V81="")</formula>
    </cfRule>
  </conditionalFormatting>
  <conditionalFormatting sqref="AY79:BA79">
    <cfRule type="expression" dxfId="678" priority="832">
      <formula>AND(NOT(AK77=""),NOT(AK77="Test"),OR(AY79="Einheit",AY79=""))</formula>
    </cfRule>
  </conditionalFormatting>
  <conditionalFormatting sqref="AL84">
    <cfRule type="expression" dxfId="677" priority="825">
      <formula>OR($V$4="",NOT(AL84="Auswahl"))</formula>
    </cfRule>
    <cfRule type="expression" dxfId="676" priority="841">
      <formula>AND(NOT(AK77=""),NOT(AK77="Test"),OR(AL84="",AL84="Auswahl"))</formula>
    </cfRule>
  </conditionalFormatting>
  <conditionalFormatting sqref="AL81">
    <cfRule type="expression" dxfId="675" priority="821">
      <formula>$V$4="Eine Vorlage zur Zielwertüberwachung"</formula>
    </cfRule>
  </conditionalFormatting>
  <conditionalFormatting sqref="AV79:AX79">
    <cfRule type="expression" dxfId="674" priority="819">
      <formula>AND(AV79="----------",$V$4="Eine Vorlage zur Zielwertermittlung")</formula>
    </cfRule>
    <cfRule type="expression" dxfId="673" priority="828">
      <formula>AND(NOT(AK77=""),NOT(AK77="Test"),AV79="")</formula>
    </cfRule>
    <cfRule type="expression" dxfId="672" priority="830">
      <formula>AND(AL81="eingetragener Zw",$V$4="Eine Vorlage zur Zielwertüberwachung")</formula>
    </cfRule>
    <cfRule type="expression" dxfId="671" priority="842">
      <formula>NOT(AV79="----------")</formula>
    </cfRule>
  </conditionalFormatting>
  <conditionalFormatting sqref="AY81:BA81">
    <cfRule type="expression" dxfId="670" priority="814">
      <formula>NOT(AY81="")</formula>
    </cfRule>
    <cfRule type="expression" dxfId="669" priority="843">
      <formula>AND(AL81="errechneter Mw",$V$4="Eine Vorlage zur Zielwertüberwachung",NOT(AY81=""))</formula>
    </cfRule>
  </conditionalFormatting>
  <conditionalFormatting sqref="AT82:AU84">
    <cfRule type="expression" dxfId="668" priority="838">
      <formula>AND(AL81="eingetragener Zw",$V$4="Eine Vorlage zur Zielwertüberwachung")</formula>
    </cfRule>
    <cfRule type="expression" dxfId="667" priority="839">
      <formula>AND(AL81="errechneter Mw",$V$4="Eine Vorlage zur Zielwertüberwachung")</formula>
    </cfRule>
  </conditionalFormatting>
  <conditionalFormatting sqref="AK77:BA84 AK85:AK109 AM85:BA109">
    <cfRule type="expression" dxfId="666" priority="813">
      <formula>$V$4=""</formula>
    </cfRule>
  </conditionalFormatting>
  <conditionalFormatting sqref="AT83:AU83">
    <cfRule type="expression" dxfId="665" priority="835">
      <formula>AL82="eingetragener Zw"</formula>
    </cfRule>
    <cfRule type="expression" dxfId="664" priority="836">
      <formula>AL82="errechneter Mw"</formula>
    </cfRule>
  </conditionalFormatting>
  <conditionalFormatting sqref="AT83:AU83">
    <cfRule type="expression" dxfId="663" priority="833">
      <formula>AL82="eingetragener Zw"</formula>
    </cfRule>
    <cfRule type="expression" dxfId="662" priority="834">
      <formula>AL82="errechneter Mw"</formula>
    </cfRule>
  </conditionalFormatting>
  <conditionalFormatting sqref="AX77:BA77">
    <cfRule type="expression" dxfId="661" priority="837">
      <formula>AND(NOT(AK77="Test"),NOT(AK77=""),AX77="")</formula>
    </cfRule>
  </conditionalFormatting>
  <conditionalFormatting sqref="AN79:AU79">
    <cfRule type="expression" dxfId="660" priority="820">
      <formula>AV79="----------"</formula>
    </cfRule>
    <cfRule type="expression" dxfId="659" priority="829">
      <formula>NOT(AV79="----------")</formula>
    </cfRule>
  </conditionalFormatting>
  <conditionalFormatting sqref="AX78:BA78">
    <cfRule type="expression" dxfId="658" priority="827">
      <formula>AND(NOT(AK77=""),NOT(AK77="Test"),AX77="",AV83="")</formula>
    </cfRule>
  </conditionalFormatting>
  <conditionalFormatting sqref="AL81:AM81">
    <cfRule type="expression" dxfId="657" priority="823">
      <formula>AND(NOT(AK77=""),NOT(AK77="Test"),$V$4="Eine Vorlage zur Zielwertüberwachung",OR(AL81="",AL81="Auswahl"))</formula>
    </cfRule>
    <cfRule type="expression" dxfId="656" priority="826">
      <formula>AND(AL81="eingetragener Zw",$V$4="Eine Vorlage zur Zielwertüberwachung")</formula>
    </cfRule>
    <cfRule type="expression" dxfId="655" priority="840">
      <formula>AND(AL81="errechneter Mw",$V$4="Eine Vorlage zur Zielwertüberwachung")</formula>
    </cfRule>
  </conditionalFormatting>
  <conditionalFormatting sqref="AK81">
    <cfRule type="expression" dxfId="654" priority="822">
      <formula>AND(AL81="eingetragener Zw",$V$4="Eine Vorlage zur Zielwertüberwachung")</formula>
    </cfRule>
    <cfRule type="expression" dxfId="653" priority="824">
      <formula>AND(AL81="errechneter Mw",$V$4="Eine Vorlage zur Zielwertüberwachung")</formula>
    </cfRule>
  </conditionalFormatting>
  <conditionalFormatting sqref="AN80:AU80">
    <cfRule type="expression" dxfId="652" priority="818">
      <formula>NOT(AN80="")</formula>
    </cfRule>
  </conditionalFormatting>
  <conditionalFormatting sqref="AV80:AX80">
    <cfRule type="expression" dxfId="651" priority="817">
      <formula>NOT(AV80="")</formula>
    </cfRule>
  </conditionalFormatting>
  <conditionalFormatting sqref="AY80:BA80">
    <cfRule type="expression" dxfId="650" priority="816">
      <formula>NOT(AY80="")</formula>
    </cfRule>
  </conditionalFormatting>
  <conditionalFormatting sqref="AN81:AX81">
    <cfRule type="expression" dxfId="649" priority="815">
      <formula>NOT(AN81="")</formula>
    </cfRule>
  </conditionalFormatting>
  <conditionalFormatting sqref="O115:Q115">
    <cfRule type="expression" dxfId="648" priority="801">
      <formula>AND(NOT(A113=""),NOT(A113="Test"),OR(O115="Einheit",O115=""))</formula>
    </cfRule>
  </conditionalFormatting>
  <conditionalFormatting sqref="B120">
    <cfRule type="expression" dxfId="647" priority="794">
      <formula>OR($V$4="",NOT(B120="Auswahl"))</formula>
    </cfRule>
    <cfRule type="expression" dxfId="646" priority="810">
      <formula>AND(NOT(A113=""),NOT(A113="Test"),OR(B120="",B120="Auswahl"))</formula>
    </cfRule>
  </conditionalFormatting>
  <conditionalFormatting sqref="B117">
    <cfRule type="expression" dxfId="645" priority="790">
      <formula>$V$4="Eine Vorlage zur Zielwertüberwachung"</formula>
    </cfRule>
  </conditionalFormatting>
  <conditionalFormatting sqref="L115:N115">
    <cfRule type="expression" dxfId="644" priority="788">
      <formula>AND(L115="----------",$V$4="Eine Vorlage zur Zielwertermittlung")</formula>
    </cfRule>
    <cfRule type="expression" dxfId="643" priority="797">
      <formula>AND(NOT(A113=""),NOT(A113="Test"),L115="")</formula>
    </cfRule>
    <cfRule type="expression" dxfId="642" priority="799">
      <formula>AND(B117="eingetragener Zw",$V$4="Eine Vorlage zur Zielwertüberwachung")</formula>
    </cfRule>
    <cfRule type="expression" dxfId="641" priority="811">
      <formula>NOT(L115="----------")</formula>
    </cfRule>
  </conditionalFormatting>
  <conditionalFormatting sqref="O117:Q117">
    <cfRule type="expression" dxfId="640" priority="783">
      <formula>NOT(O117="")</formula>
    </cfRule>
    <cfRule type="expression" dxfId="639" priority="812">
      <formula>AND(B117="errechneter Mw",$V$4="Eine Vorlage zur Zielwertüberwachung",NOT(O117=""))</formula>
    </cfRule>
  </conditionalFormatting>
  <conditionalFormatting sqref="J118:K120">
    <cfRule type="expression" dxfId="638" priority="807">
      <formula>AND(B117="eingetragener Zw",$V$4="Eine Vorlage zur Zielwertüberwachung")</formula>
    </cfRule>
    <cfRule type="expression" dxfId="637" priority="808">
      <formula>AND(B117="errechneter Mw",$V$4="Eine Vorlage zur Zielwertüberwachung")</formula>
    </cfRule>
  </conditionalFormatting>
  <conditionalFormatting sqref="A113:Q145">
    <cfRule type="expression" dxfId="636" priority="782">
      <formula>$V$4=""</formula>
    </cfRule>
  </conditionalFormatting>
  <conditionalFormatting sqref="J119:K119">
    <cfRule type="expression" dxfId="635" priority="804">
      <formula>B118="eingetragener Zw"</formula>
    </cfRule>
    <cfRule type="expression" dxfId="634" priority="805">
      <formula>B118="errechneter Mw"</formula>
    </cfRule>
  </conditionalFormatting>
  <conditionalFormatting sqref="J119:K119">
    <cfRule type="expression" dxfId="633" priority="802">
      <formula>B118="eingetragener Zw"</formula>
    </cfRule>
    <cfRule type="expression" dxfId="632" priority="803">
      <formula>B118="errechneter Mw"</formula>
    </cfRule>
  </conditionalFormatting>
  <conditionalFormatting sqref="N113:Q113">
    <cfRule type="expression" dxfId="631" priority="806">
      <formula>AND(NOT(A113="Test"),NOT(A113=""),N113="")</formula>
    </cfRule>
  </conditionalFormatting>
  <conditionalFormatting sqref="D115:K115">
    <cfRule type="expression" dxfId="630" priority="789">
      <formula>L115="----------"</formula>
    </cfRule>
    <cfRule type="expression" dxfId="629" priority="798">
      <formula>NOT(L115="----------")</formula>
    </cfRule>
  </conditionalFormatting>
  <conditionalFormatting sqref="B121:B145">
    <cfRule type="expression" dxfId="628" priority="800">
      <formula>AND(L$115="----------",NOT(A$113=""),NOT(A$113="Test"))</formula>
    </cfRule>
  </conditionalFormatting>
  <conditionalFormatting sqref="N114:Q114">
    <cfRule type="expression" dxfId="627" priority="796">
      <formula>AND(NOT(A113=""),NOT(A113="Test"),N113="",L119="")</formula>
    </cfRule>
  </conditionalFormatting>
  <conditionalFormatting sqref="B117:C117">
    <cfRule type="expression" dxfId="626" priority="792">
      <formula>AND(NOT(A113=""),NOT(A113="Test"),$V$4="Eine Vorlage zur Zielwertüberwachung",OR(B117="",B117="Auswahl"))</formula>
    </cfRule>
    <cfRule type="expression" dxfId="625" priority="795">
      <formula>AND(B117="eingetragener Zw",$V$4="Eine Vorlage zur Zielwertüberwachung")</formula>
    </cfRule>
    <cfRule type="expression" dxfId="624" priority="809">
      <formula>AND(B117="errechneter Mw",$V$4="Eine Vorlage zur Zielwertüberwachung")</formula>
    </cfRule>
  </conditionalFormatting>
  <conditionalFormatting sqref="A117">
    <cfRule type="expression" dxfId="623" priority="791">
      <formula>AND(B117="eingetragener Zw",$V$4="Eine Vorlage zur Zielwertüberwachung")</formula>
    </cfRule>
    <cfRule type="expression" dxfId="622" priority="793">
      <formula>AND(B117="errechneter Mw",$V$4="Eine Vorlage zur Zielwertüberwachung")</formula>
    </cfRule>
  </conditionalFormatting>
  <conditionalFormatting sqref="D116:K116">
    <cfRule type="expression" dxfId="621" priority="787">
      <formula>NOT(D116="")</formula>
    </cfRule>
  </conditionalFormatting>
  <conditionalFormatting sqref="L116:N116">
    <cfRule type="expression" dxfId="620" priority="786">
      <formula>NOT(L116="")</formula>
    </cfRule>
  </conditionalFormatting>
  <conditionalFormatting sqref="O116:Q116">
    <cfRule type="expression" dxfId="619" priority="785">
      <formula>NOT(O116="")</formula>
    </cfRule>
  </conditionalFormatting>
  <conditionalFormatting sqref="D117:N117">
    <cfRule type="expression" dxfId="618" priority="784">
      <formula>NOT(D117="")</formula>
    </cfRule>
  </conditionalFormatting>
  <conditionalFormatting sqref="AG115:AI115">
    <cfRule type="expression" dxfId="617" priority="770">
      <formula>AND(NOT(S113=""),NOT(S113="Test"),OR(AG115="Einheit",AG115=""))</formula>
    </cfRule>
  </conditionalFormatting>
  <conditionalFormatting sqref="T120">
    <cfRule type="expression" dxfId="616" priority="763">
      <formula>OR($V$4="",NOT(T120="Auswahl"))</formula>
    </cfRule>
    <cfRule type="expression" dxfId="615" priority="779">
      <formula>AND(NOT(S113=""),NOT(S113="Test"),OR(T120="",T120="Auswahl"))</formula>
    </cfRule>
  </conditionalFormatting>
  <conditionalFormatting sqref="T117">
    <cfRule type="expression" dxfId="614" priority="759">
      <formula>$V$4="Eine Vorlage zur Zielwertüberwachung"</formula>
    </cfRule>
  </conditionalFormatting>
  <conditionalFormatting sqref="AD115:AF115">
    <cfRule type="expression" dxfId="613" priority="757">
      <formula>AND(AD115="----------",$V$4="Eine Vorlage zur Zielwertermittlung")</formula>
    </cfRule>
    <cfRule type="expression" dxfId="612" priority="766">
      <formula>AND(NOT(S113=""),NOT(S113="Test"),AD115="")</formula>
    </cfRule>
    <cfRule type="expression" dxfId="611" priority="768">
      <formula>AND(T117="eingetragener Zw",$V$4="Eine Vorlage zur Zielwertüberwachung")</formula>
    </cfRule>
    <cfRule type="expression" dxfId="610" priority="780">
      <formula>NOT(AD115="----------")</formula>
    </cfRule>
  </conditionalFormatting>
  <conditionalFormatting sqref="AG117:AI117">
    <cfRule type="expression" dxfId="609" priority="752">
      <formula>NOT(AG117="")</formula>
    </cfRule>
    <cfRule type="expression" dxfId="608" priority="781">
      <formula>AND(T117="errechneter Mw",$V$4="Eine Vorlage zur Zielwertüberwachung",NOT(AG117=""))</formula>
    </cfRule>
  </conditionalFormatting>
  <conditionalFormatting sqref="AB118:AC120">
    <cfRule type="expression" dxfId="607" priority="776">
      <formula>AND(T117="eingetragener Zw",$V$4="Eine Vorlage zur Zielwertüberwachung")</formula>
    </cfRule>
    <cfRule type="expression" dxfId="606" priority="777">
      <formula>AND(T117="errechneter Mw",$V$4="Eine Vorlage zur Zielwertüberwachung")</formula>
    </cfRule>
  </conditionalFormatting>
  <conditionalFormatting sqref="S113:AI120 S121:S145 U121:AI145">
    <cfRule type="expression" dxfId="605" priority="751">
      <formula>$V$4=""</formula>
    </cfRule>
  </conditionalFormatting>
  <conditionalFormatting sqref="AB119:AC119">
    <cfRule type="expression" dxfId="604" priority="773">
      <formula>T118="eingetragener Zw"</formula>
    </cfRule>
    <cfRule type="expression" dxfId="603" priority="774">
      <formula>T118="errechneter Mw"</formula>
    </cfRule>
  </conditionalFormatting>
  <conditionalFormatting sqref="AB119:AC119">
    <cfRule type="expression" dxfId="602" priority="771">
      <formula>T118="eingetragener Zw"</formula>
    </cfRule>
    <cfRule type="expression" dxfId="601" priority="772">
      <formula>T118="errechneter Mw"</formula>
    </cfRule>
  </conditionalFormatting>
  <conditionalFormatting sqref="AF113:AI113">
    <cfRule type="expression" dxfId="600" priority="775">
      <formula>AND(NOT(S113="Test"),NOT(S113=""),AF113="")</formula>
    </cfRule>
  </conditionalFormatting>
  <conditionalFormatting sqref="V115:AC115">
    <cfRule type="expression" dxfId="599" priority="758">
      <formula>AD115="----------"</formula>
    </cfRule>
    <cfRule type="expression" dxfId="598" priority="767">
      <formula>NOT(AD115="----------")</formula>
    </cfRule>
  </conditionalFormatting>
  <conditionalFormatting sqref="AF114:AI114">
    <cfRule type="expression" dxfId="597" priority="765">
      <formula>AND(NOT(S113=""),NOT(S113="Test"),AF113="",AD119="")</formula>
    </cfRule>
  </conditionalFormatting>
  <conditionalFormatting sqref="T117:U117">
    <cfRule type="expression" dxfId="596" priority="761">
      <formula>AND(NOT(S113=""),NOT(S113="Test"),$V$4="Eine Vorlage zur Zielwertüberwachung",OR(T117="",T117="Auswahl"))</formula>
    </cfRule>
    <cfRule type="expression" dxfId="595" priority="764">
      <formula>AND(T117="eingetragener Zw",$V$4="Eine Vorlage zur Zielwertüberwachung")</formula>
    </cfRule>
    <cfRule type="expression" dxfId="594" priority="778">
      <formula>AND(T117="errechneter Mw",$V$4="Eine Vorlage zur Zielwertüberwachung")</formula>
    </cfRule>
  </conditionalFormatting>
  <conditionalFormatting sqref="S117">
    <cfRule type="expression" dxfId="593" priority="760">
      <formula>AND(T117="eingetragener Zw",$V$4="Eine Vorlage zur Zielwertüberwachung")</formula>
    </cfRule>
    <cfRule type="expression" dxfId="592" priority="762">
      <formula>AND(T117="errechneter Mw",$V$4="Eine Vorlage zur Zielwertüberwachung")</formula>
    </cfRule>
  </conditionalFormatting>
  <conditionalFormatting sqref="V116:AC116">
    <cfRule type="expression" dxfId="591" priority="756">
      <formula>NOT(V116="")</formula>
    </cfRule>
  </conditionalFormatting>
  <conditionalFormatting sqref="AD116:AF116">
    <cfRule type="expression" dxfId="590" priority="755">
      <formula>NOT(AD116="")</formula>
    </cfRule>
  </conditionalFormatting>
  <conditionalFormatting sqref="AG116:AI116">
    <cfRule type="expression" dxfId="589" priority="754">
      <formula>NOT(AG116="")</formula>
    </cfRule>
  </conditionalFormatting>
  <conditionalFormatting sqref="V117:AF117">
    <cfRule type="expression" dxfId="588" priority="753">
      <formula>NOT(V117="")</formula>
    </cfRule>
  </conditionalFormatting>
  <conditionalFormatting sqref="AY115:BA115">
    <cfRule type="expression" dxfId="587" priority="739">
      <formula>AND(NOT(AK113=""),NOT(AK113="Test"),OR(AY115="Einheit",AY115=""))</formula>
    </cfRule>
  </conditionalFormatting>
  <conditionalFormatting sqref="AL120">
    <cfRule type="expression" dxfId="586" priority="732">
      <formula>OR($V$4="",NOT(AL120="Auswahl"))</formula>
    </cfRule>
    <cfRule type="expression" dxfId="585" priority="748">
      <formula>AND(NOT(AK113=""),NOT(AK113="Test"),OR(AL120="",AL120="Auswahl"))</formula>
    </cfRule>
  </conditionalFormatting>
  <conditionalFormatting sqref="AL117">
    <cfRule type="expression" dxfId="584" priority="728">
      <formula>$V$4="Eine Vorlage zur Zielwertüberwachung"</formula>
    </cfRule>
  </conditionalFormatting>
  <conditionalFormatting sqref="AV115:AX115">
    <cfRule type="expression" dxfId="583" priority="726">
      <formula>AND(AV115="----------",$V$4="Eine Vorlage zur Zielwertermittlung")</formula>
    </cfRule>
    <cfRule type="expression" dxfId="582" priority="735">
      <formula>AND(NOT(AK113=""),NOT(AK113="Test"),AV115="")</formula>
    </cfRule>
    <cfRule type="expression" dxfId="581" priority="737">
      <formula>AND(AL117="eingetragener Zw",$V$4="Eine Vorlage zur Zielwertüberwachung")</formula>
    </cfRule>
    <cfRule type="expression" dxfId="580" priority="749">
      <formula>NOT(AV115="----------")</formula>
    </cfRule>
  </conditionalFormatting>
  <conditionalFormatting sqref="AY117:BA117">
    <cfRule type="expression" dxfId="579" priority="721">
      <formula>NOT(AY117="")</formula>
    </cfRule>
    <cfRule type="expression" dxfId="578" priority="750">
      <formula>AND(AL117="errechneter Mw",$V$4="Eine Vorlage zur Zielwertüberwachung",NOT(AY117=""))</formula>
    </cfRule>
  </conditionalFormatting>
  <conditionalFormatting sqref="AT118:AU120">
    <cfRule type="expression" dxfId="577" priority="745">
      <formula>AND(AL117="eingetragener Zw",$V$4="Eine Vorlage zur Zielwertüberwachung")</formula>
    </cfRule>
    <cfRule type="expression" dxfId="576" priority="746">
      <formula>AND(AL117="errechneter Mw",$V$4="Eine Vorlage zur Zielwertüberwachung")</formula>
    </cfRule>
  </conditionalFormatting>
  <conditionalFormatting sqref="AK113:BA120 AK121:AK145 AM121:BA145">
    <cfRule type="expression" dxfId="575" priority="720">
      <formula>$V$4=""</formula>
    </cfRule>
  </conditionalFormatting>
  <conditionalFormatting sqref="AT119:AU119">
    <cfRule type="expression" dxfId="574" priority="742">
      <formula>AL118="eingetragener Zw"</formula>
    </cfRule>
    <cfRule type="expression" dxfId="573" priority="743">
      <formula>AL118="errechneter Mw"</formula>
    </cfRule>
  </conditionalFormatting>
  <conditionalFormatting sqref="AT119:AU119">
    <cfRule type="expression" dxfId="572" priority="740">
      <formula>AL118="eingetragener Zw"</formula>
    </cfRule>
    <cfRule type="expression" dxfId="571" priority="741">
      <formula>AL118="errechneter Mw"</formula>
    </cfRule>
  </conditionalFormatting>
  <conditionalFormatting sqref="AX113:BA113">
    <cfRule type="expression" dxfId="570" priority="744">
      <formula>AND(NOT(AK113="Test"),NOT(AK113=""),AX113="")</formula>
    </cfRule>
  </conditionalFormatting>
  <conditionalFormatting sqref="AN115:AU115">
    <cfRule type="expression" dxfId="569" priority="727">
      <formula>AV115="----------"</formula>
    </cfRule>
    <cfRule type="expression" dxfId="568" priority="736">
      <formula>NOT(AV115="----------")</formula>
    </cfRule>
  </conditionalFormatting>
  <conditionalFormatting sqref="AX114:BA114">
    <cfRule type="expression" dxfId="567" priority="734">
      <formula>AND(NOT(AK113=""),NOT(AK113="Test"),AX113="",AV119="")</formula>
    </cfRule>
  </conditionalFormatting>
  <conditionalFormatting sqref="AL117:AM117">
    <cfRule type="expression" dxfId="566" priority="730">
      <formula>AND(NOT(AK113=""),NOT(AK113="Test"),$V$4="Eine Vorlage zur Zielwertüberwachung",OR(AL117="",AL117="Auswahl"))</formula>
    </cfRule>
    <cfRule type="expression" dxfId="565" priority="733">
      <formula>AND(AL117="eingetragener Zw",$V$4="Eine Vorlage zur Zielwertüberwachung")</formula>
    </cfRule>
    <cfRule type="expression" dxfId="564" priority="747">
      <formula>AND(AL117="errechneter Mw",$V$4="Eine Vorlage zur Zielwertüberwachung")</formula>
    </cfRule>
  </conditionalFormatting>
  <conditionalFormatting sqref="AK117">
    <cfRule type="expression" dxfId="563" priority="729">
      <formula>AND(AL117="eingetragener Zw",$V$4="Eine Vorlage zur Zielwertüberwachung")</formula>
    </cfRule>
    <cfRule type="expression" dxfId="562" priority="731">
      <formula>AND(AL117="errechneter Mw",$V$4="Eine Vorlage zur Zielwertüberwachung")</formula>
    </cfRule>
  </conditionalFormatting>
  <conditionalFormatting sqref="AN116:AU116">
    <cfRule type="expression" dxfId="561" priority="725">
      <formula>NOT(AN116="")</formula>
    </cfRule>
  </conditionalFormatting>
  <conditionalFormatting sqref="AV116:AX116">
    <cfRule type="expression" dxfId="560" priority="724">
      <formula>NOT(AV116="")</formula>
    </cfRule>
  </conditionalFormatting>
  <conditionalFormatting sqref="AY116:BA116">
    <cfRule type="expression" dxfId="559" priority="723">
      <formula>NOT(AY116="")</formula>
    </cfRule>
  </conditionalFormatting>
  <conditionalFormatting sqref="AN117:AX117">
    <cfRule type="expression" dxfId="558" priority="722">
      <formula>NOT(AN117="")</formula>
    </cfRule>
  </conditionalFormatting>
  <conditionalFormatting sqref="O151:Q151">
    <cfRule type="expression" dxfId="557" priority="708">
      <formula>AND(NOT(A149=""),NOT(A149="Test"),OR(O151="Einheit",O151=""))</formula>
    </cfRule>
  </conditionalFormatting>
  <conditionalFormatting sqref="B156">
    <cfRule type="expression" dxfId="556" priority="701">
      <formula>OR($V$4="",NOT(B156="Auswahl"))</formula>
    </cfRule>
    <cfRule type="expression" dxfId="555" priority="717">
      <formula>AND(NOT(A149=""),NOT(A149="Test"),OR(B156="",B156="Auswahl"))</formula>
    </cfRule>
  </conditionalFormatting>
  <conditionalFormatting sqref="B153">
    <cfRule type="expression" dxfId="554" priority="697">
      <formula>$V$4="Eine Vorlage zur Zielwertüberwachung"</formula>
    </cfRule>
  </conditionalFormatting>
  <conditionalFormatting sqref="L151:N151">
    <cfRule type="expression" dxfId="553" priority="695">
      <formula>AND(L151="----------",$V$4="Eine Vorlage zur Zielwertermittlung")</formula>
    </cfRule>
    <cfRule type="expression" dxfId="552" priority="704">
      <formula>AND(NOT(A149=""),NOT(A149="Test"),L151="")</formula>
    </cfRule>
    <cfRule type="expression" dxfId="551" priority="706">
      <formula>AND(B153="eingetragener Zw",$V$4="Eine Vorlage zur Zielwertüberwachung")</formula>
    </cfRule>
    <cfRule type="expression" dxfId="550" priority="718">
      <formula>NOT(L151="----------")</formula>
    </cfRule>
  </conditionalFormatting>
  <conditionalFormatting sqref="O153:Q153">
    <cfRule type="expression" dxfId="549" priority="690">
      <formula>NOT(O153="")</formula>
    </cfRule>
    <cfRule type="expression" dxfId="548" priority="719">
      <formula>AND(B153="errechneter Mw",$V$4="Eine Vorlage zur Zielwertüberwachung",NOT(O153=""))</formula>
    </cfRule>
  </conditionalFormatting>
  <conditionalFormatting sqref="J154:K156">
    <cfRule type="expression" dxfId="547" priority="714">
      <formula>AND(B153="eingetragener Zw",$V$4="Eine Vorlage zur Zielwertüberwachung")</formula>
    </cfRule>
    <cfRule type="expression" dxfId="546" priority="715">
      <formula>AND(B153="errechneter Mw",$V$4="Eine Vorlage zur Zielwertüberwachung")</formula>
    </cfRule>
  </conditionalFormatting>
  <conditionalFormatting sqref="A149:Q181">
    <cfRule type="expression" dxfId="545" priority="689">
      <formula>$V$4=""</formula>
    </cfRule>
  </conditionalFormatting>
  <conditionalFormatting sqref="J155:K155">
    <cfRule type="expression" dxfId="544" priority="711">
      <formula>B154="eingetragener Zw"</formula>
    </cfRule>
    <cfRule type="expression" dxfId="543" priority="712">
      <formula>B154="errechneter Mw"</formula>
    </cfRule>
  </conditionalFormatting>
  <conditionalFormatting sqref="J155:K155">
    <cfRule type="expression" dxfId="542" priority="709">
      <formula>B154="eingetragener Zw"</formula>
    </cfRule>
    <cfRule type="expression" dxfId="541" priority="710">
      <formula>B154="errechneter Mw"</formula>
    </cfRule>
  </conditionalFormatting>
  <conditionalFormatting sqref="N149:Q149">
    <cfRule type="expression" dxfId="540" priority="713">
      <formula>AND(NOT(A149="Test"),NOT(A149=""),N149="")</formula>
    </cfRule>
  </conditionalFormatting>
  <conditionalFormatting sqref="D151:K151">
    <cfRule type="expression" dxfId="539" priority="696">
      <formula>L151="----------"</formula>
    </cfRule>
    <cfRule type="expression" dxfId="538" priority="705">
      <formula>NOT(L151="----------")</formula>
    </cfRule>
  </conditionalFormatting>
  <conditionalFormatting sqref="B157:B181">
    <cfRule type="expression" dxfId="537" priority="707">
      <formula>AND(L$151="----------",NOT(A$149=""),NOT(A$149="Test"))</formula>
    </cfRule>
  </conditionalFormatting>
  <conditionalFormatting sqref="N150:Q150">
    <cfRule type="expression" dxfId="536" priority="703">
      <formula>AND(NOT(A149=""),NOT(A149="Test"),N149="",L155="")</formula>
    </cfRule>
  </conditionalFormatting>
  <conditionalFormatting sqref="B153:C153">
    <cfRule type="expression" dxfId="535" priority="699">
      <formula>AND(NOT(A149=""),NOT(A149="Test"),$V$4="Eine Vorlage zur Zielwertüberwachung",OR(B153="",B153="Auswahl"))</formula>
    </cfRule>
    <cfRule type="expression" dxfId="534" priority="702">
      <formula>AND(B153="eingetragener Zw",$V$4="Eine Vorlage zur Zielwertüberwachung")</formula>
    </cfRule>
    <cfRule type="expression" dxfId="533" priority="716">
      <formula>AND(B153="errechneter Mw",$V$4="Eine Vorlage zur Zielwertüberwachung")</formula>
    </cfRule>
  </conditionalFormatting>
  <conditionalFormatting sqref="A153">
    <cfRule type="expression" dxfId="532" priority="698">
      <formula>AND(B153="eingetragener Zw",$V$4="Eine Vorlage zur Zielwertüberwachung")</formula>
    </cfRule>
    <cfRule type="expression" dxfId="531" priority="700">
      <formula>AND(B153="errechneter Mw",$V$4="Eine Vorlage zur Zielwertüberwachung")</formula>
    </cfRule>
  </conditionalFormatting>
  <conditionalFormatting sqref="D152:K152">
    <cfRule type="expression" dxfId="530" priority="694">
      <formula>NOT(D152="")</formula>
    </cfRule>
  </conditionalFormatting>
  <conditionalFormatting sqref="L152:N152">
    <cfRule type="expression" dxfId="529" priority="693">
      <formula>NOT(L152="")</formula>
    </cfRule>
  </conditionalFormatting>
  <conditionalFormatting sqref="O152:Q152">
    <cfRule type="expression" dxfId="528" priority="692">
      <formula>NOT(O152="")</formula>
    </cfRule>
  </conditionalFormatting>
  <conditionalFormatting sqref="D153:N153">
    <cfRule type="expression" dxfId="527" priority="691">
      <formula>NOT(D153="")</formula>
    </cfRule>
  </conditionalFormatting>
  <conditionalFormatting sqref="AG151:AI151">
    <cfRule type="expression" dxfId="526" priority="677">
      <formula>AND(NOT(S149=""),NOT(S149="Test"),OR(AG151="Einheit",AG151=""))</formula>
    </cfRule>
  </conditionalFormatting>
  <conditionalFormatting sqref="T156">
    <cfRule type="expression" dxfId="525" priority="670">
      <formula>OR($V$4="",NOT(T156="Auswahl"))</formula>
    </cfRule>
    <cfRule type="expression" dxfId="524" priority="686">
      <formula>AND(NOT(S149=""),NOT(S149="Test"),OR(T156="",T156="Auswahl"))</formula>
    </cfRule>
  </conditionalFormatting>
  <conditionalFormatting sqref="T153">
    <cfRule type="expression" dxfId="523" priority="666">
      <formula>$V$4="Eine Vorlage zur Zielwertüberwachung"</formula>
    </cfRule>
  </conditionalFormatting>
  <conditionalFormatting sqref="AD151:AF151">
    <cfRule type="expression" dxfId="522" priority="664">
      <formula>AND(AD151="----------",$V$4="Eine Vorlage zur Zielwertermittlung")</formula>
    </cfRule>
    <cfRule type="expression" dxfId="521" priority="673">
      <formula>AND(NOT(S149=""),NOT(S149="Test"),AD151="")</formula>
    </cfRule>
    <cfRule type="expression" dxfId="520" priority="675">
      <formula>AND(T153="eingetragener Zw",$V$4="Eine Vorlage zur Zielwertüberwachung")</formula>
    </cfRule>
    <cfRule type="expression" dxfId="519" priority="687">
      <formula>NOT(AD151="----------")</formula>
    </cfRule>
  </conditionalFormatting>
  <conditionalFormatting sqref="AG153:AI153">
    <cfRule type="expression" dxfId="518" priority="659">
      <formula>NOT(AG153="")</formula>
    </cfRule>
    <cfRule type="expression" dxfId="517" priority="688">
      <formula>AND(T153="errechneter Mw",$V$4="Eine Vorlage zur Zielwertüberwachung",NOT(AG153=""))</formula>
    </cfRule>
  </conditionalFormatting>
  <conditionalFormatting sqref="AB154:AC154 AB156:AC156">
    <cfRule type="expression" dxfId="516" priority="683">
      <formula>AND(T153="eingetragener Zw",$V$4="Eine Vorlage zur Zielwertüberwachung")</formula>
    </cfRule>
    <cfRule type="expression" dxfId="515" priority="684">
      <formula>AND(T153="errechneter Mw",$V$4="Eine Vorlage zur Zielwertüberwachung")</formula>
    </cfRule>
  </conditionalFormatting>
  <conditionalFormatting sqref="S149:AI154 S157:S181 U157:AI181 S156:AI156 S155:U155">
    <cfRule type="expression" dxfId="514" priority="658">
      <formula>$V$4=""</formula>
    </cfRule>
  </conditionalFormatting>
  <conditionalFormatting sqref="AF149:AI149">
    <cfRule type="expression" dxfId="513" priority="682">
      <formula>AND(NOT(S149="Test"),NOT(S149=""),AF149="")</formula>
    </cfRule>
  </conditionalFormatting>
  <conditionalFormatting sqref="V151:AC151">
    <cfRule type="expression" dxfId="512" priority="665">
      <formula>AD151="----------"</formula>
    </cfRule>
    <cfRule type="expression" dxfId="511" priority="674">
      <formula>NOT(AD151="----------")</formula>
    </cfRule>
  </conditionalFormatting>
  <conditionalFormatting sqref="AF150:AI150">
    <cfRule type="expression" dxfId="510" priority="672">
      <formula>AND(NOT(S149=""),NOT(S149="Test"),AF149="",AD155="")</formula>
    </cfRule>
  </conditionalFormatting>
  <conditionalFormatting sqref="T153:U153">
    <cfRule type="expression" dxfId="509" priority="668">
      <formula>AND(NOT(S149=""),NOT(S149="Test"),$V$4="Eine Vorlage zur Zielwertüberwachung",OR(T153="",T153="Auswahl"))</formula>
    </cfRule>
    <cfRule type="expression" dxfId="508" priority="671">
      <formula>AND(T153="eingetragener Zw",$V$4="Eine Vorlage zur Zielwertüberwachung")</formula>
    </cfRule>
    <cfRule type="expression" dxfId="507" priority="685">
      <formula>AND(T153="errechneter Mw",$V$4="Eine Vorlage zur Zielwertüberwachung")</formula>
    </cfRule>
  </conditionalFormatting>
  <conditionalFormatting sqref="S153">
    <cfRule type="expression" dxfId="506" priority="667">
      <formula>AND(T153="eingetragener Zw",$V$4="Eine Vorlage zur Zielwertüberwachung")</formula>
    </cfRule>
    <cfRule type="expression" dxfId="505" priority="669">
      <formula>AND(T153="errechneter Mw",$V$4="Eine Vorlage zur Zielwertüberwachung")</formula>
    </cfRule>
  </conditionalFormatting>
  <conditionalFormatting sqref="V152:AC152">
    <cfRule type="expression" dxfId="504" priority="663">
      <formula>NOT(V152="")</formula>
    </cfRule>
  </conditionalFormatting>
  <conditionalFormatting sqref="AD152:AF152">
    <cfRule type="expression" dxfId="503" priority="662">
      <formula>NOT(AD152="")</formula>
    </cfRule>
  </conditionalFormatting>
  <conditionalFormatting sqref="AG152:AI152">
    <cfRule type="expression" dxfId="502" priority="661">
      <formula>NOT(AG152="")</formula>
    </cfRule>
  </conditionalFormatting>
  <conditionalFormatting sqref="V153:AF153">
    <cfRule type="expression" dxfId="501" priority="660">
      <formula>NOT(V153="")</formula>
    </cfRule>
  </conditionalFormatting>
  <conditionalFormatting sqref="AY151:BA151">
    <cfRule type="expression" dxfId="500" priority="646">
      <formula>AND(NOT(AK149=""),NOT(AK149="Test"),OR(AY151="Einheit",AY151=""))</formula>
    </cfRule>
  </conditionalFormatting>
  <conditionalFormatting sqref="AL156">
    <cfRule type="expression" dxfId="499" priority="639">
      <formula>OR($V$4="",NOT(AL156="Auswahl"))</formula>
    </cfRule>
    <cfRule type="expression" dxfId="498" priority="655">
      <formula>AND(NOT(AK149=""),NOT(AK149="Test"),OR(AL156="",AL156="Auswahl"))</formula>
    </cfRule>
  </conditionalFormatting>
  <conditionalFormatting sqref="AL153">
    <cfRule type="expression" dxfId="497" priority="635">
      <formula>$V$4="Eine Vorlage zur Zielwertüberwachung"</formula>
    </cfRule>
  </conditionalFormatting>
  <conditionalFormatting sqref="AV151:AX151">
    <cfRule type="expression" dxfId="496" priority="633">
      <formula>AND(AV151="----------",$V$4="Eine Vorlage zur Zielwertermittlung")</formula>
    </cfRule>
    <cfRule type="expression" dxfId="495" priority="642">
      <formula>AND(NOT(AK149=""),NOT(AK149="Test"),AV151="")</formula>
    </cfRule>
    <cfRule type="expression" dxfId="494" priority="644">
      <formula>AND(AL153="eingetragener Zw",$V$4="Eine Vorlage zur Zielwertüberwachung")</formula>
    </cfRule>
    <cfRule type="expression" dxfId="493" priority="656">
      <formula>NOT(AV151="----------")</formula>
    </cfRule>
  </conditionalFormatting>
  <conditionalFormatting sqref="AY153:BA153">
    <cfRule type="expression" dxfId="492" priority="628">
      <formula>NOT(AY153="")</formula>
    </cfRule>
    <cfRule type="expression" dxfId="491" priority="657">
      <formula>AND(AL153="errechneter Mw",$V$4="Eine Vorlage zur Zielwertüberwachung",NOT(AY153=""))</formula>
    </cfRule>
  </conditionalFormatting>
  <conditionalFormatting sqref="AT154:AU154 AT156:AU156">
    <cfRule type="expression" dxfId="490" priority="652">
      <formula>AND(AL153="eingetragener Zw",$V$4="Eine Vorlage zur Zielwertüberwachung")</formula>
    </cfRule>
    <cfRule type="expression" dxfId="489" priority="653">
      <formula>AND(AL153="errechneter Mw",$V$4="Eine Vorlage zur Zielwertüberwachung")</formula>
    </cfRule>
  </conditionalFormatting>
  <conditionalFormatting sqref="AK149:BA154 AK157:AK181 AM157:BA181 AK156:BA156 AK155:AM155">
    <cfRule type="expression" dxfId="488" priority="627">
      <formula>$V$4=""</formula>
    </cfRule>
  </conditionalFormatting>
  <conditionalFormatting sqref="AX149:BA149">
    <cfRule type="expression" dxfId="487" priority="651">
      <formula>AND(NOT(AK149="Test"),NOT(AK149=""),AX149="")</formula>
    </cfRule>
  </conditionalFormatting>
  <conditionalFormatting sqref="AN151:AU151">
    <cfRule type="expression" dxfId="486" priority="634">
      <formula>AV151="----------"</formula>
    </cfRule>
    <cfRule type="expression" dxfId="485" priority="643">
      <formula>NOT(AV151="----------")</formula>
    </cfRule>
  </conditionalFormatting>
  <conditionalFormatting sqref="AX150:BA150">
    <cfRule type="expression" dxfId="484" priority="641">
      <formula>AND(NOT(AK149=""),NOT(AK149="Test"),AX149="",AV155="")</formula>
    </cfRule>
  </conditionalFormatting>
  <conditionalFormatting sqref="AL153:AM153">
    <cfRule type="expression" dxfId="483" priority="637">
      <formula>AND(NOT(AK149=""),NOT(AK149="Test"),$V$4="Eine Vorlage zur Zielwertüberwachung",OR(AL153="",AL153="Auswahl"))</formula>
    </cfRule>
    <cfRule type="expression" dxfId="482" priority="640">
      <formula>AND(AL153="eingetragener Zw",$V$4="Eine Vorlage zur Zielwertüberwachung")</formula>
    </cfRule>
    <cfRule type="expression" dxfId="481" priority="654">
      <formula>AND(AL153="errechneter Mw",$V$4="Eine Vorlage zur Zielwertüberwachung")</formula>
    </cfRule>
  </conditionalFormatting>
  <conditionalFormatting sqref="AK153">
    <cfRule type="expression" dxfId="480" priority="636">
      <formula>AND(AL153="eingetragener Zw",$V$4="Eine Vorlage zur Zielwertüberwachung")</formula>
    </cfRule>
    <cfRule type="expression" dxfId="479" priority="638">
      <formula>AND(AL153="errechneter Mw",$V$4="Eine Vorlage zur Zielwertüberwachung")</formula>
    </cfRule>
  </conditionalFormatting>
  <conditionalFormatting sqref="AN152:AU152">
    <cfRule type="expression" dxfId="478" priority="632">
      <formula>NOT(AN152="")</formula>
    </cfRule>
  </conditionalFormatting>
  <conditionalFormatting sqref="AV152:AX152">
    <cfRule type="expression" dxfId="477" priority="631">
      <formula>NOT(AV152="")</formula>
    </cfRule>
  </conditionalFormatting>
  <conditionalFormatting sqref="AY152:BA152">
    <cfRule type="expression" dxfId="476" priority="630">
      <formula>NOT(AY152="")</formula>
    </cfRule>
  </conditionalFormatting>
  <conditionalFormatting sqref="AN153:AX153">
    <cfRule type="expression" dxfId="475" priority="629">
      <formula>NOT(AN153="")</formula>
    </cfRule>
  </conditionalFormatting>
  <conditionalFormatting sqref="O187:Q187">
    <cfRule type="expression" dxfId="474" priority="615">
      <formula>AND(NOT(A185=""),NOT(A185="Test"),OR(O187="Einheit",O187=""))</formula>
    </cfRule>
  </conditionalFormatting>
  <conditionalFormatting sqref="B192">
    <cfRule type="expression" dxfId="473" priority="608">
      <formula>OR($V$4="",NOT(B192="Auswahl"))</formula>
    </cfRule>
    <cfRule type="expression" dxfId="472" priority="624">
      <formula>AND(NOT(A185=""),NOT(A185="Test"),OR(B192="",B192="Auswahl"))</formula>
    </cfRule>
  </conditionalFormatting>
  <conditionalFormatting sqref="B189">
    <cfRule type="expression" dxfId="471" priority="604">
      <formula>$V$4="Eine Vorlage zur Zielwertüberwachung"</formula>
    </cfRule>
  </conditionalFormatting>
  <conditionalFormatting sqref="L187:N187">
    <cfRule type="expression" dxfId="470" priority="602">
      <formula>AND(L187="----------",$V$4="Eine Vorlage zur Zielwertermittlung")</formula>
    </cfRule>
    <cfRule type="expression" dxfId="469" priority="611">
      <formula>AND(NOT(A185=""),NOT(A185="Test"),L187="")</formula>
    </cfRule>
    <cfRule type="expression" dxfId="468" priority="613">
      <formula>AND(B189="eingetragener Zw",$V$4="Eine Vorlage zur Zielwertüberwachung")</formula>
    </cfRule>
    <cfRule type="expression" dxfId="467" priority="625">
      <formula>NOT(L187="----------")</formula>
    </cfRule>
  </conditionalFormatting>
  <conditionalFormatting sqref="O189:Q189">
    <cfRule type="expression" dxfId="466" priority="597">
      <formula>NOT(O189="")</formula>
    </cfRule>
    <cfRule type="expression" dxfId="465" priority="626">
      <formula>AND(B189="errechneter Mw",$V$4="Eine Vorlage zur Zielwertüberwachung",NOT(O189=""))</formula>
    </cfRule>
  </conditionalFormatting>
  <conditionalFormatting sqref="J190:K192">
    <cfRule type="expression" dxfId="464" priority="621">
      <formula>AND(B189="eingetragener Zw",$V$4="Eine Vorlage zur Zielwertüberwachung")</formula>
    </cfRule>
    <cfRule type="expression" dxfId="463" priority="622">
      <formula>AND(B189="errechneter Mw",$V$4="Eine Vorlage zur Zielwertüberwachung")</formula>
    </cfRule>
  </conditionalFormatting>
  <conditionalFormatting sqref="A185:Q217">
    <cfRule type="expression" dxfId="462" priority="596">
      <formula>$V$4=""</formula>
    </cfRule>
  </conditionalFormatting>
  <conditionalFormatting sqref="J191:K191">
    <cfRule type="expression" dxfId="461" priority="618">
      <formula>B190="eingetragener Zw"</formula>
    </cfRule>
    <cfRule type="expression" dxfId="460" priority="619">
      <formula>B190="errechneter Mw"</formula>
    </cfRule>
  </conditionalFormatting>
  <conditionalFormatting sqref="J191:K191">
    <cfRule type="expression" dxfId="459" priority="616">
      <formula>B190="eingetragener Zw"</formula>
    </cfRule>
    <cfRule type="expression" dxfId="458" priority="617">
      <formula>B190="errechneter Mw"</formula>
    </cfRule>
  </conditionalFormatting>
  <conditionalFormatting sqref="N185:Q185">
    <cfRule type="expression" dxfId="457" priority="620">
      <formula>AND(NOT(A185="Test"),NOT(A185=""),N185="")</formula>
    </cfRule>
  </conditionalFormatting>
  <conditionalFormatting sqref="D187:K187">
    <cfRule type="expression" dxfId="456" priority="603">
      <formula>L187="----------"</formula>
    </cfRule>
    <cfRule type="expression" dxfId="455" priority="612">
      <formula>NOT(L187="----------")</formula>
    </cfRule>
  </conditionalFormatting>
  <conditionalFormatting sqref="B193:B217">
    <cfRule type="expression" dxfId="454" priority="614">
      <formula>AND(L$187="----------",NOT(A$185=""),NOT(A$185="Test"))</formula>
    </cfRule>
  </conditionalFormatting>
  <conditionalFormatting sqref="N186:Q186">
    <cfRule type="expression" dxfId="453" priority="610">
      <formula>AND(NOT(A185=""),NOT(A185="Test"),N185="",L191="")</formula>
    </cfRule>
  </conditionalFormatting>
  <conditionalFormatting sqref="B189:C189">
    <cfRule type="expression" dxfId="452" priority="606">
      <formula>AND(NOT(A185=""),NOT(A185="Test"),$V$4="Eine Vorlage zur Zielwertüberwachung",OR(B189="",B189="Auswahl"))</formula>
    </cfRule>
    <cfRule type="expression" dxfId="451" priority="609">
      <formula>AND(B189="eingetragener Zw",$V$4="Eine Vorlage zur Zielwertüberwachung")</formula>
    </cfRule>
    <cfRule type="expression" dxfId="450" priority="623">
      <formula>AND(B189="errechneter Mw",$V$4="Eine Vorlage zur Zielwertüberwachung")</formula>
    </cfRule>
  </conditionalFormatting>
  <conditionalFormatting sqref="A189">
    <cfRule type="expression" dxfId="449" priority="605">
      <formula>AND(B189="eingetragener Zw",$V$4="Eine Vorlage zur Zielwertüberwachung")</formula>
    </cfRule>
    <cfRule type="expression" dxfId="448" priority="607">
      <formula>AND(B189="errechneter Mw",$V$4="Eine Vorlage zur Zielwertüberwachung")</formula>
    </cfRule>
  </conditionalFormatting>
  <conditionalFormatting sqref="D188:K188">
    <cfRule type="expression" dxfId="447" priority="601">
      <formula>NOT(D188="")</formula>
    </cfRule>
  </conditionalFormatting>
  <conditionalFormatting sqref="L188:N188">
    <cfRule type="expression" dxfId="446" priority="600">
      <formula>NOT(L188="")</formula>
    </cfRule>
  </conditionalFormatting>
  <conditionalFormatting sqref="O188:Q188">
    <cfRule type="expression" dxfId="445" priority="599">
      <formula>NOT(O188="")</formula>
    </cfRule>
  </conditionalFormatting>
  <conditionalFormatting sqref="D189:N189">
    <cfRule type="expression" dxfId="444" priority="598">
      <formula>NOT(D189="")</formula>
    </cfRule>
  </conditionalFormatting>
  <conditionalFormatting sqref="AG187:AI187">
    <cfRule type="expression" dxfId="443" priority="584">
      <formula>AND(NOT(S185=""),NOT(S185="Test"),OR(AG187="Einheit",AG187=""))</formula>
    </cfRule>
  </conditionalFormatting>
  <conditionalFormatting sqref="T192">
    <cfRule type="expression" dxfId="442" priority="577">
      <formula>OR($V$4="",NOT(T192="Auswahl"))</formula>
    </cfRule>
    <cfRule type="expression" dxfId="441" priority="593">
      <formula>AND(NOT(S185=""),NOT(S185="Test"),OR(T192="",T192="Auswahl"))</formula>
    </cfRule>
  </conditionalFormatting>
  <conditionalFormatting sqref="T189">
    <cfRule type="expression" dxfId="440" priority="573">
      <formula>$V$4="Eine Vorlage zur Zielwertüberwachung"</formula>
    </cfRule>
  </conditionalFormatting>
  <conditionalFormatting sqref="AD187:AF187">
    <cfRule type="expression" dxfId="439" priority="571">
      <formula>AND(AD187="----------",$V$4="Eine Vorlage zur Zielwertermittlung")</formula>
    </cfRule>
    <cfRule type="expression" dxfId="438" priority="580">
      <formula>AND(NOT(S185=""),NOT(S185="Test"),AD187="")</formula>
    </cfRule>
    <cfRule type="expression" dxfId="437" priority="582">
      <formula>AND(T189="eingetragener Zw",$V$4="Eine Vorlage zur Zielwertüberwachung")</formula>
    </cfRule>
    <cfRule type="expression" dxfId="436" priority="594">
      <formula>NOT(AD187="----------")</formula>
    </cfRule>
  </conditionalFormatting>
  <conditionalFormatting sqref="AG189:AI189">
    <cfRule type="expression" dxfId="435" priority="566">
      <formula>NOT(AG189="")</formula>
    </cfRule>
    <cfRule type="expression" dxfId="434" priority="595">
      <formula>AND(T189="errechneter Mw",$V$4="Eine Vorlage zur Zielwertüberwachung",NOT(AG189=""))</formula>
    </cfRule>
  </conditionalFormatting>
  <conditionalFormatting sqref="AB190:AC192">
    <cfRule type="expression" dxfId="433" priority="590">
      <formula>AND(T189="eingetragener Zw",$V$4="Eine Vorlage zur Zielwertüberwachung")</formula>
    </cfRule>
    <cfRule type="expression" dxfId="432" priority="591">
      <formula>AND(T189="errechneter Mw",$V$4="Eine Vorlage zur Zielwertüberwachung")</formula>
    </cfRule>
  </conditionalFormatting>
  <conditionalFormatting sqref="S185:AI192 S193:S217 U193:AI217">
    <cfRule type="expression" dxfId="431" priority="565">
      <formula>$V$4=""</formula>
    </cfRule>
  </conditionalFormatting>
  <conditionalFormatting sqref="AB191:AC191">
    <cfRule type="expression" dxfId="430" priority="587">
      <formula>T190="eingetragener Zw"</formula>
    </cfRule>
    <cfRule type="expression" dxfId="429" priority="588">
      <formula>T190="errechneter Mw"</formula>
    </cfRule>
  </conditionalFormatting>
  <conditionalFormatting sqref="AB191:AC191">
    <cfRule type="expression" dxfId="428" priority="585">
      <formula>T190="eingetragener Zw"</formula>
    </cfRule>
    <cfRule type="expression" dxfId="427" priority="586">
      <formula>T190="errechneter Mw"</formula>
    </cfRule>
  </conditionalFormatting>
  <conditionalFormatting sqref="AF185:AI185">
    <cfRule type="expression" dxfId="426" priority="589">
      <formula>AND(NOT(S185="Test"),NOT(S185=""),AF185="")</formula>
    </cfRule>
  </conditionalFormatting>
  <conditionalFormatting sqref="V187:AC187">
    <cfRule type="expression" dxfId="425" priority="572">
      <formula>AD187="----------"</formula>
    </cfRule>
    <cfRule type="expression" dxfId="424" priority="581">
      <formula>NOT(AD187="----------")</formula>
    </cfRule>
  </conditionalFormatting>
  <conditionalFormatting sqref="AF186:AI186">
    <cfRule type="expression" dxfId="423" priority="579">
      <formula>AND(NOT(S185=""),NOT(S185="Test"),AF185="",AD191="")</formula>
    </cfRule>
  </conditionalFormatting>
  <conditionalFormatting sqref="T189:U189">
    <cfRule type="expression" dxfId="422" priority="575">
      <formula>AND(NOT(S185=""),NOT(S185="Test"),$V$4="Eine Vorlage zur Zielwertüberwachung",OR(T189="",T189="Auswahl"))</formula>
    </cfRule>
    <cfRule type="expression" dxfId="421" priority="578">
      <formula>AND(T189="eingetragener Zw",$V$4="Eine Vorlage zur Zielwertüberwachung")</formula>
    </cfRule>
    <cfRule type="expression" dxfId="420" priority="592">
      <formula>AND(T189="errechneter Mw",$V$4="Eine Vorlage zur Zielwertüberwachung")</formula>
    </cfRule>
  </conditionalFormatting>
  <conditionalFormatting sqref="S189">
    <cfRule type="expression" dxfId="419" priority="574">
      <formula>AND(T189="eingetragener Zw",$V$4="Eine Vorlage zur Zielwertüberwachung")</formula>
    </cfRule>
    <cfRule type="expression" dxfId="418" priority="576">
      <formula>AND(T189="errechneter Mw",$V$4="Eine Vorlage zur Zielwertüberwachung")</formula>
    </cfRule>
  </conditionalFormatting>
  <conditionalFormatting sqref="V188:AC188">
    <cfRule type="expression" dxfId="417" priority="570">
      <formula>NOT(V188="")</formula>
    </cfRule>
  </conditionalFormatting>
  <conditionalFormatting sqref="AD188:AF188">
    <cfRule type="expression" dxfId="416" priority="569">
      <formula>NOT(AD188="")</formula>
    </cfRule>
  </conditionalFormatting>
  <conditionalFormatting sqref="AG188:AI188">
    <cfRule type="expression" dxfId="415" priority="568">
      <formula>NOT(AG188="")</formula>
    </cfRule>
  </conditionalFormatting>
  <conditionalFormatting sqref="V189:AF189">
    <cfRule type="expression" dxfId="414" priority="567">
      <formula>NOT(V189="")</formula>
    </cfRule>
  </conditionalFormatting>
  <conditionalFormatting sqref="AY187:BA187">
    <cfRule type="expression" dxfId="413" priority="553">
      <formula>AND(NOT(AK185=""),NOT(AK185="Test"),OR(AY187="Einheit",AY187=""))</formula>
    </cfRule>
  </conditionalFormatting>
  <conditionalFormatting sqref="AL192">
    <cfRule type="expression" dxfId="412" priority="546">
      <formula>OR($V$4="",NOT(AL192="Auswahl"))</formula>
    </cfRule>
    <cfRule type="expression" dxfId="411" priority="562">
      <formula>AND(NOT(AK185=""),NOT(AK185="Test"),OR(AL192="",AL192="Auswahl"))</formula>
    </cfRule>
  </conditionalFormatting>
  <conditionalFormatting sqref="AL189">
    <cfRule type="expression" dxfId="410" priority="542">
      <formula>$V$4="Eine Vorlage zur Zielwertüberwachung"</formula>
    </cfRule>
  </conditionalFormatting>
  <conditionalFormatting sqref="AV187:AX187">
    <cfRule type="expression" dxfId="409" priority="540">
      <formula>AND(AV187="----------",$V$4="Eine Vorlage zur Zielwertermittlung")</formula>
    </cfRule>
    <cfRule type="expression" dxfId="408" priority="549">
      <formula>AND(NOT(AK185=""),NOT(AK185="Test"),AV187="")</formula>
    </cfRule>
    <cfRule type="expression" dxfId="407" priority="551">
      <formula>AND(AL189="eingetragener Zw",$V$4="Eine Vorlage zur Zielwertüberwachung")</formula>
    </cfRule>
    <cfRule type="expression" dxfId="406" priority="563">
      <formula>NOT(AV187="----------")</formula>
    </cfRule>
  </conditionalFormatting>
  <conditionalFormatting sqref="AY189:BA189">
    <cfRule type="expression" dxfId="405" priority="535">
      <formula>NOT(AY189="")</formula>
    </cfRule>
    <cfRule type="expression" dxfId="404" priority="564">
      <formula>AND(AL189="errechneter Mw",$V$4="Eine Vorlage zur Zielwertüberwachung",NOT(AY189=""))</formula>
    </cfRule>
  </conditionalFormatting>
  <conditionalFormatting sqref="AT190:AU190 AT192:AU192">
    <cfRule type="expression" dxfId="403" priority="559">
      <formula>AND(AL189="eingetragener Zw",$V$4="Eine Vorlage zur Zielwertüberwachung")</formula>
    </cfRule>
    <cfRule type="expression" dxfId="402" priority="560">
      <formula>AND(AL189="errechneter Mw",$V$4="Eine Vorlage zur Zielwertüberwachung")</formula>
    </cfRule>
  </conditionalFormatting>
  <conditionalFormatting sqref="AK185:BA190 AK193:AK217 AM193:BA217 AK192:BA192 AK191:AM191">
    <cfRule type="expression" dxfId="401" priority="534">
      <formula>$V$4=""</formula>
    </cfRule>
  </conditionalFormatting>
  <conditionalFormatting sqref="AX185:BA185">
    <cfRule type="expression" dxfId="400" priority="558">
      <formula>AND(NOT(AK185="Test"),NOT(AK185=""),AX185="")</formula>
    </cfRule>
  </conditionalFormatting>
  <conditionalFormatting sqref="AN187:AU187">
    <cfRule type="expression" dxfId="399" priority="541">
      <formula>AV187="----------"</formula>
    </cfRule>
    <cfRule type="expression" dxfId="398" priority="550">
      <formula>NOT(AV187="----------")</formula>
    </cfRule>
  </conditionalFormatting>
  <conditionalFormatting sqref="AX186:BA186">
    <cfRule type="expression" dxfId="397" priority="548">
      <formula>AND(NOT(AK185=""),NOT(AK185="Test"),AX185="",AV191="")</formula>
    </cfRule>
  </conditionalFormatting>
  <conditionalFormatting sqref="AL189:AM189">
    <cfRule type="expression" dxfId="396" priority="544">
      <formula>AND(NOT(AK185=""),NOT(AK185="Test"),$V$4="Eine Vorlage zur Zielwertüberwachung",OR(AL189="",AL189="Auswahl"))</formula>
    </cfRule>
    <cfRule type="expression" dxfId="395" priority="547">
      <formula>AND(AL189="eingetragener Zw",$V$4="Eine Vorlage zur Zielwertüberwachung")</formula>
    </cfRule>
    <cfRule type="expression" dxfId="394" priority="561">
      <formula>AND(AL189="errechneter Mw",$V$4="Eine Vorlage zur Zielwertüberwachung")</formula>
    </cfRule>
  </conditionalFormatting>
  <conditionalFormatting sqref="AK189">
    <cfRule type="expression" dxfId="393" priority="543">
      <formula>AND(AL189="eingetragener Zw",$V$4="Eine Vorlage zur Zielwertüberwachung")</formula>
    </cfRule>
    <cfRule type="expression" dxfId="392" priority="545">
      <formula>AND(AL189="errechneter Mw",$V$4="Eine Vorlage zur Zielwertüberwachung")</formula>
    </cfRule>
  </conditionalFormatting>
  <conditionalFormatting sqref="AN188:AU188">
    <cfRule type="expression" dxfId="391" priority="539">
      <formula>NOT(AN188="")</formula>
    </cfRule>
  </conditionalFormatting>
  <conditionalFormatting sqref="AV188:AX188">
    <cfRule type="expression" dxfId="390" priority="538">
      <formula>NOT(AV188="")</formula>
    </cfRule>
  </conditionalFormatting>
  <conditionalFormatting sqref="AY188:BA188">
    <cfRule type="expression" dxfId="389" priority="537">
      <formula>NOT(AY188="")</formula>
    </cfRule>
  </conditionalFormatting>
  <conditionalFormatting sqref="AN189:AX189">
    <cfRule type="expression" dxfId="388" priority="536">
      <formula>NOT(AN189="")</formula>
    </cfRule>
  </conditionalFormatting>
  <conditionalFormatting sqref="O223:Q223">
    <cfRule type="expression" dxfId="387" priority="522">
      <formula>AND(NOT(A221=""),NOT(A221="Test"),OR(O223="Einheit",O223=""))</formula>
    </cfRule>
  </conditionalFormatting>
  <conditionalFormatting sqref="B228">
    <cfRule type="expression" dxfId="386" priority="515">
      <formula>OR($V$4="",NOT(B228="Auswahl"))</formula>
    </cfRule>
    <cfRule type="expression" dxfId="385" priority="531">
      <formula>AND(NOT(A221=""),NOT(A221="Test"),OR(B228="",B228="Auswahl"))</formula>
    </cfRule>
  </conditionalFormatting>
  <conditionalFormatting sqref="B225">
    <cfRule type="expression" dxfId="384" priority="511">
      <formula>$V$4="Eine Vorlage zur Zielwertüberwachung"</formula>
    </cfRule>
  </conditionalFormatting>
  <conditionalFormatting sqref="L223:N223">
    <cfRule type="expression" dxfId="383" priority="509">
      <formula>AND(L223="----------",$V$4="Eine Vorlage zur Zielwertermittlung")</formula>
    </cfRule>
    <cfRule type="expression" dxfId="382" priority="518">
      <formula>AND(NOT(A221=""),NOT(A221="Test"),L223="")</formula>
    </cfRule>
    <cfRule type="expression" dxfId="381" priority="520">
      <formula>AND(B225="eingetragener Zw",$V$4="Eine Vorlage zur Zielwertüberwachung")</formula>
    </cfRule>
    <cfRule type="expression" dxfId="380" priority="532">
      <formula>NOT(L223="----------")</formula>
    </cfRule>
  </conditionalFormatting>
  <conditionalFormatting sqref="O225:Q225">
    <cfRule type="expression" dxfId="379" priority="504">
      <formula>NOT(O225="")</formula>
    </cfRule>
    <cfRule type="expression" dxfId="378" priority="533">
      <formula>AND(B225="errechneter Mw",$V$4="Eine Vorlage zur Zielwertüberwachung",NOT(O225=""))</formula>
    </cfRule>
  </conditionalFormatting>
  <conditionalFormatting sqref="J226:K226 J228:K228">
    <cfRule type="expression" dxfId="377" priority="528">
      <formula>AND(B225="eingetragener Zw",$V$4="Eine Vorlage zur Zielwertüberwachung")</formula>
    </cfRule>
    <cfRule type="expression" dxfId="376" priority="529">
      <formula>AND(B225="errechneter Mw",$V$4="Eine Vorlage zur Zielwertüberwachung")</formula>
    </cfRule>
  </conditionalFormatting>
  <conditionalFormatting sqref="A221:Q226 A228:Q253 A227:C227">
    <cfRule type="expression" dxfId="375" priority="503">
      <formula>$V$4=""</formula>
    </cfRule>
  </conditionalFormatting>
  <conditionalFormatting sqref="N221:Q221">
    <cfRule type="expression" dxfId="374" priority="527">
      <formula>AND(NOT(A221="Test"),NOT(A221=""),N221="")</formula>
    </cfRule>
  </conditionalFormatting>
  <conditionalFormatting sqref="D223:K223">
    <cfRule type="expression" dxfId="373" priority="510">
      <formula>L223="----------"</formula>
    </cfRule>
    <cfRule type="expression" dxfId="372" priority="519">
      <formula>NOT(L223="----------")</formula>
    </cfRule>
  </conditionalFormatting>
  <conditionalFormatting sqref="B229:B253">
    <cfRule type="expression" dxfId="371" priority="521">
      <formula>AND(L$223="----------",NOT(A$221=""),NOT(A$221="Test"))</formula>
    </cfRule>
  </conditionalFormatting>
  <conditionalFormatting sqref="N222:Q222">
    <cfRule type="expression" dxfId="370" priority="517">
      <formula>AND(NOT(A221=""),NOT(A221="Test"),N221="",L227="")</formula>
    </cfRule>
  </conditionalFormatting>
  <conditionalFormatting sqref="B225:C225">
    <cfRule type="expression" dxfId="369" priority="513">
      <formula>AND(NOT(A221=""),NOT(A221="Test"),$V$4="Eine Vorlage zur Zielwertüberwachung",OR(B225="",B225="Auswahl"))</formula>
    </cfRule>
    <cfRule type="expression" dxfId="368" priority="516">
      <formula>AND(B225="eingetragener Zw",$V$4="Eine Vorlage zur Zielwertüberwachung")</formula>
    </cfRule>
    <cfRule type="expression" dxfId="367" priority="530">
      <formula>AND(B225="errechneter Mw",$V$4="Eine Vorlage zur Zielwertüberwachung")</formula>
    </cfRule>
  </conditionalFormatting>
  <conditionalFormatting sqref="A225">
    <cfRule type="expression" dxfId="366" priority="512">
      <formula>AND(B225="eingetragener Zw",$V$4="Eine Vorlage zur Zielwertüberwachung")</formula>
    </cfRule>
    <cfRule type="expression" dxfId="365" priority="514">
      <formula>AND(B225="errechneter Mw",$V$4="Eine Vorlage zur Zielwertüberwachung")</formula>
    </cfRule>
  </conditionalFormatting>
  <conditionalFormatting sqref="D224:K224">
    <cfRule type="expression" dxfId="364" priority="508">
      <formula>NOT(D224="")</formula>
    </cfRule>
  </conditionalFormatting>
  <conditionalFormatting sqref="L224:N224">
    <cfRule type="expression" dxfId="363" priority="507">
      <formula>NOT(L224="")</formula>
    </cfRule>
  </conditionalFormatting>
  <conditionalFormatting sqref="O224:Q224">
    <cfRule type="expression" dxfId="362" priority="506">
      <formula>NOT(O224="")</formula>
    </cfRule>
  </conditionalFormatting>
  <conditionalFormatting sqref="D225:N225">
    <cfRule type="expression" dxfId="361" priority="505">
      <formula>NOT(D225="")</formula>
    </cfRule>
  </conditionalFormatting>
  <conditionalFormatting sqref="AG223:AI223">
    <cfRule type="expression" dxfId="360" priority="491">
      <formula>AND(NOT(S221=""),NOT(S221="Test"),OR(AG223="Einheit",AG223=""))</formula>
    </cfRule>
  </conditionalFormatting>
  <conditionalFormatting sqref="T228">
    <cfRule type="expression" dxfId="359" priority="484">
      <formula>OR($V$4="",NOT(T228="Auswahl"))</formula>
    </cfRule>
    <cfRule type="expression" dxfId="358" priority="500">
      <formula>AND(NOT(S221=""),NOT(S221="Test"),OR(T228="",T228="Auswahl"))</formula>
    </cfRule>
  </conditionalFormatting>
  <conditionalFormatting sqref="T225">
    <cfRule type="expression" dxfId="357" priority="480">
      <formula>$V$4="Eine Vorlage zur Zielwertüberwachung"</formula>
    </cfRule>
  </conditionalFormatting>
  <conditionalFormatting sqref="AD223:AF223">
    <cfRule type="expression" dxfId="356" priority="478">
      <formula>AND(AD223="----------",$V$4="Eine Vorlage zur Zielwertermittlung")</formula>
    </cfRule>
    <cfRule type="expression" dxfId="355" priority="487">
      <formula>AND(NOT(S221=""),NOT(S221="Test"),AD223="")</formula>
    </cfRule>
    <cfRule type="expression" dxfId="354" priority="489">
      <formula>AND(T225="eingetragener Zw",$V$4="Eine Vorlage zur Zielwertüberwachung")</formula>
    </cfRule>
    <cfRule type="expression" dxfId="353" priority="501">
      <formula>NOT(AD223="----------")</formula>
    </cfRule>
  </conditionalFormatting>
  <conditionalFormatting sqref="AG225:AI225">
    <cfRule type="expression" dxfId="352" priority="473">
      <formula>NOT(AG225="")</formula>
    </cfRule>
    <cfRule type="expression" dxfId="351" priority="502">
      <formula>AND(T225="errechneter Mw",$V$4="Eine Vorlage zur Zielwertüberwachung",NOT(AG225=""))</formula>
    </cfRule>
  </conditionalFormatting>
  <conditionalFormatting sqref="AB226:AC226 AB228:AC228">
    <cfRule type="expression" dxfId="350" priority="497">
      <formula>AND(T225="eingetragener Zw",$V$4="Eine Vorlage zur Zielwertüberwachung")</formula>
    </cfRule>
    <cfRule type="expression" dxfId="349" priority="498">
      <formula>AND(T225="errechneter Mw",$V$4="Eine Vorlage zur Zielwertüberwachung")</formula>
    </cfRule>
  </conditionalFormatting>
  <conditionalFormatting sqref="S221:AI226 S229:S253 U229:AI253 S228:AI228 S227:U227">
    <cfRule type="expression" dxfId="348" priority="472">
      <formula>$V$4=""</formula>
    </cfRule>
  </conditionalFormatting>
  <conditionalFormatting sqref="AF221:AI221">
    <cfRule type="expression" dxfId="347" priority="496">
      <formula>AND(NOT(S221="Test"),NOT(S221=""),AF221="")</formula>
    </cfRule>
  </conditionalFormatting>
  <conditionalFormatting sqref="V223:AC223">
    <cfRule type="expression" dxfId="346" priority="479">
      <formula>AD223="----------"</formula>
    </cfRule>
    <cfRule type="expression" dxfId="345" priority="488">
      <formula>NOT(AD223="----------")</formula>
    </cfRule>
  </conditionalFormatting>
  <conditionalFormatting sqref="AF222:AI222">
    <cfRule type="expression" dxfId="344" priority="486">
      <formula>AND(NOT(S221=""),NOT(S221="Test"),AF221="",AD227="")</formula>
    </cfRule>
  </conditionalFormatting>
  <conditionalFormatting sqref="T225:U225">
    <cfRule type="expression" dxfId="343" priority="482">
      <formula>AND(NOT(S221=""),NOT(S221="Test"),$V$4="Eine Vorlage zur Zielwertüberwachung",OR(T225="",T225="Auswahl"))</formula>
    </cfRule>
    <cfRule type="expression" dxfId="342" priority="485">
      <formula>AND(T225="eingetragener Zw",$V$4="Eine Vorlage zur Zielwertüberwachung")</formula>
    </cfRule>
    <cfRule type="expression" dxfId="341" priority="499">
      <formula>AND(T225="errechneter Mw",$V$4="Eine Vorlage zur Zielwertüberwachung")</formula>
    </cfRule>
  </conditionalFormatting>
  <conditionalFormatting sqref="S225">
    <cfRule type="expression" dxfId="340" priority="481">
      <formula>AND(T225="eingetragener Zw",$V$4="Eine Vorlage zur Zielwertüberwachung")</formula>
    </cfRule>
    <cfRule type="expression" dxfId="339" priority="483">
      <formula>AND(T225="errechneter Mw",$V$4="Eine Vorlage zur Zielwertüberwachung")</formula>
    </cfRule>
  </conditionalFormatting>
  <conditionalFormatting sqref="V224:AC224">
    <cfRule type="expression" dxfId="338" priority="477">
      <formula>NOT(V224="")</formula>
    </cfRule>
  </conditionalFormatting>
  <conditionalFormatting sqref="AD224:AF224">
    <cfRule type="expression" dxfId="337" priority="476">
      <formula>NOT(AD224="")</formula>
    </cfRule>
  </conditionalFormatting>
  <conditionalFormatting sqref="AG224:AI224">
    <cfRule type="expression" dxfId="336" priority="475">
      <formula>NOT(AG224="")</formula>
    </cfRule>
  </conditionalFormatting>
  <conditionalFormatting sqref="V225:AF225">
    <cfRule type="expression" dxfId="335" priority="474">
      <formula>NOT(V225="")</formula>
    </cfRule>
  </conditionalFormatting>
  <conditionalFormatting sqref="AY223:BA223">
    <cfRule type="expression" dxfId="334" priority="460">
      <formula>AND(NOT(AK221=""),NOT(AK221="Test"),OR(AY223="Einheit",AY223=""))</formula>
    </cfRule>
  </conditionalFormatting>
  <conditionalFormatting sqref="AL228">
    <cfRule type="expression" dxfId="333" priority="453">
      <formula>OR($V$4="",NOT(AL228="Auswahl"))</formula>
    </cfRule>
    <cfRule type="expression" dxfId="332" priority="469">
      <formula>AND(NOT(AK221=""),NOT(AK221="Test"),OR(AL228="",AL228="Auswahl"))</formula>
    </cfRule>
  </conditionalFormatting>
  <conditionalFormatting sqref="AL225">
    <cfRule type="expression" dxfId="331" priority="449">
      <formula>$V$4="Eine Vorlage zur Zielwertüberwachung"</formula>
    </cfRule>
  </conditionalFormatting>
  <conditionalFormatting sqref="AV223:AX223">
    <cfRule type="expression" dxfId="330" priority="447">
      <formula>AND(AV223="----------",$V$4="Eine Vorlage zur Zielwertermittlung")</formula>
    </cfRule>
    <cfRule type="expression" dxfId="329" priority="456">
      <formula>AND(NOT(AK221=""),NOT(AK221="Test"),AV223="")</formula>
    </cfRule>
    <cfRule type="expression" dxfId="328" priority="458">
      <formula>AND(AL225="eingetragener Zw",$V$4="Eine Vorlage zur Zielwertüberwachung")</formula>
    </cfRule>
    <cfRule type="expression" dxfId="327" priority="470">
      <formula>NOT(AV223="----------")</formula>
    </cfRule>
  </conditionalFormatting>
  <conditionalFormatting sqref="AY225:BA225">
    <cfRule type="expression" dxfId="326" priority="442">
      <formula>NOT(AY225="")</formula>
    </cfRule>
    <cfRule type="expression" dxfId="325" priority="471">
      <formula>AND(AL225="errechneter Mw",$V$4="Eine Vorlage zur Zielwertüberwachung",NOT(AY225=""))</formula>
    </cfRule>
  </conditionalFormatting>
  <conditionalFormatting sqref="AT226:AU226 AT228:AU228">
    <cfRule type="expression" dxfId="324" priority="466">
      <formula>AND(AL225="eingetragener Zw",$V$4="Eine Vorlage zur Zielwertüberwachung")</formula>
    </cfRule>
    <cfRule type="expression" dxfId="323" priority="467">
      <formula>AND(AL225="errechneter Mw",$V$4="Eine Vorlage zur Zielwertüberwachung")</formula>
    </cfRule>
  </conditionalFormatting>
  <conditionalFormatting sqref="AK221:BA226 AK229:AK253 AM229:BA253 AK228:BA228 AK227:AM227">
    <cfRule type="expression" dxfId="322" priority="441">
      <formula>$V$4=""</formula>
    </cfRule>
  </conditionalFormatting>
  <conditionalFormatting sqref="AX221:BA221">
    <cfRule type="expression" dxfId="321" priority="465">
      <formula>AND(NOT(AK221="Test"),NOT(AK221=""),AX221="")</formula>
    </cfRule>
  </conditionalFormatting>
  <conditionalFormatting sqref="AN223:AU223">
    <cfRule type="expression" dxfId="320" priority="448">
      <formula>AV223="----------"</formula>
    </cfRule>
    <cfRule type="expression" dxfId="319" priority="457">
      <formula>NOT(AV223="----------")</formula>
    </cfRule>
  </conditionalFormatting>
  <conditionalFormatting sqref="AX222:BA222">
    <cfRule type="expression" dxfId="318" priority="455">
      <formula>AND(NOT(AK221=""),NOT(AK221="Test"),AX221="",AV227="")</formula>
    </cfRule>
  </conditionalFormatting>
  <conditionalFormatting sqref="AL225:AM225">
    <cfRule type="expression" dxfId="317" priority="451">
      <formula>AND(NOT(AK221=""),NOT(AK221="Test"),$V$4="Eine Vorlage zur Zielwertüberwachung",OR(AL225="",AL225="Auswahl"))</formula>
    </cfRule>
    <cfRule type="expression" dxfId="316" priority="454">
      <formula>AND(AL225="eingetragener Zw",$V$4="Eine Vorlage zur Zielwertüberwachung")</formula>
    </cfRule>
    <cfRule type="expression" dxfId="315" priority="468">
      <formula>AND(AL225="errechneter Mw",$V$4="Eine Vorlage zur Zielwertüberwachung")</formula>
    </cfRule>
  </conditionalFormatting>
  <conditionalFormatting sqref="AK225">
    <cfRule type="expression" dxfId="314" priority="450">
      <formula>AND(AL225="eingetragener Zw",$V$4="Eine Vorlage zur Zielwertüberwachung")</formula>
    </cfRule>
    <cfRule type="expression" dxfId="313" priority="452">
      <formula>AND(AL225="errechneter Mw",$V$4="Eine Vorlage zur Zielwertüberwachung")</formula>
    </cfRule>
  </conditionalFormatting>
  <conditionalFormatting sqref="AN224:AU224">
    <cfRule type="expression" dxfId="312" priority="446">
      <formula>NOT(AN224="")</formula>
    </cfRule>
  </conditionalFormatting>
  <conditionalFormatting sqref="AV224:AX224">
    <cfRule type="expression" dxfId="311" priority="445">
      <formula>NOT(AV224="")</formula>
    </cfRule>
  </conditionalFormatting>
  <conditionalFormatting sqref="AY224:BA224">
    <cfRule type="expression" dxfId="310" priority="444">
      <formula>NOT(AY224="")</formula>
    </cfRule>
  </conditionalFormatting>
  <conditionalFormatting sqref="AN225:AX225">
    <cfRule type="expression" dxfId="309" priority="443">
      <formula>NOT(AN225="")</formula>
    </cfRule>
  </conditionalFormatting>
  <conditionalFormatting sqref="O259:Q259">
    <cfRule type="expression" dxfId="308" priority="429">
      <formula>AND(NOT(A257=""),NOT(A257="Test"),OR(O259="Einheit",O259=""))</formula>
    </cfRule>
  </conditionalFormatting>
  <conditionalFormatting sqref="B264">
    <cfRule type="expression" dxfId="307" priority="422">
      <formula>OR($V$4="",NOT(B264="Auswahl"))</formula>
    </cfRule>
    <cfRule type="expression" dxfId="306" priority="438">
      <formula>AND(NOT(A257=""),NOT(A257="Test"),OR(B264="",B264="Auswahl"))</formula>
    </cfRule>
  </conditionalFormatting>
  <conditionalFormatting sqref="B261">
    <cfRule type="expression" dxfId="305" priority="418">
      <formula>$V$4="Eine Vorlage zur Zielwertüberwachung"</formula>
    </cfRule>
  </conditionalFormatting>
  <conditionalFormatting sqref="L259:N259">
    <cfRule type="expression" dxfId="304" priority="416">
      <formula>AND(L259="----------",$V$4="Eine Vorlage zur Zielwertermittlung")</formula>
    </cfRule>
    <cfRule type="expression" dxfId="303" priority="425">
      <formula>AND(NOT(A257=""),NOT(A257="Test"),L259="")</formula>
    </cfRule>
    <cfRule type="expression" dxfId="302" priority="427">
      <formula>AND(B261="eingetragener Zw",$V$4="Eine Vorlage zur Zielwertüberwachung")</formula>
    </cfRule>
    <cfRule type="expression" dxfId="301" priority="439">
      <formula>NOT(L259="----------")</formula>
    </cfRule>
  </conditionalFormatting>
  <conditionalFormatting sqref="O261:Q261">
    <cfRule type="expression" dxfId="300" priority="411">
      <formula>NOT(O261="")</formula>
    </cfRule>
    <cfRule type="expression" dxfId="299" priority="440">
      <formula>AND(B261="errechneter Mw",$V$4="Eine Vorlage zur Zielwertüberwachung",NOT(O261=""))</formula>
    </cfRule>
  </conditionalFormatting>
  <conditionalFormatting sqref="J262:K262 J264:K264">
    <cfRule type="expression" dxfId="298" priority="435">
      <formula>AND(B261="eingetragener Zw",$V$4="Eine Vorlage zur Zielwertüberwachung")</formula>
    </cfRule>
    <cfRule type="expression" dxfId="297" priority="436">
      <formula>AND(B261="errechneter Mw",$V$4="Eine Vorlage zur Zielwertüberwachung")</formula>
    </cfRule>
  </conditionalFormatting>
  <conditionalFormatting sqref="A257:Q262 A264:Q289 A263:C263">
    <cfRule type="expression" dxfId="296" priority="410">
      <formula>$V$4=""</formula>
    </cfRule>
  </conditionalFormatting>
  <conditionalFormatting sqref="N257:Q257">
    <cfRule type="expression" dxfId="295" priority="434">
      <formula>AND(NOT(A257="Test"),NOT(A257=""),N257="")</formula>
    </cfRule>
  </conditionalFormatting>
  <conditionalFormatting sqref="D259:K259">
    <cfRule type="expression" dxfId="294" priority="417">
      <formula>L259="----------"</formula>
    </cfRule>
    <cfRule type="expression" dxfId="293" priority="426">
      <formula>NOT(L259="----------")</formula>
    </cfRule>
  </conditionalFormatting>
  <conditionalFormatting sqref="B265:B289">
    <cfRule type="expression" dxfId="292" priority="428">
      <formula>AND(L$259="----------",NOT(A$257=""),NOT(A$257="Test"))</formula>
    </cfRule>
  </conditionalFormatting>
  <conditionalFormatting sqref="N258:Q258">
    <cfRule type="expression" dxfId="291" priority="424">
      <formula>AND(NOT(A257=""),NOT(A257="Test"),N257="",L263="")</formula>
    </cfRule>
  </conditionalFormatting>
  <conditionalFormatting sqref="B261:C261">
    <cfRule type="expression" dxfId="290" priority="420">
      <formula>AND(NOT(A257=""),NOT(A257="Test"),$V$4="Eine Vorlage zur Zielwertüberwachung",OR(B261="",B261="Auswahl"))</formula>
    </cfRule>
    <cfRule type="expression" dxfId="289" priority="423">
      <formula>AND(B261="eingetragener Zw",$V$4="Eine Vorlage zur Zielwertüberwachung")</formula>
    </cfRule>
    <cfRule type="expression" dxfId="288" priority="437">
      <formula>AND(B261="errechneter Mw",$V$4="Eine Vorlage zur Zielwertüberwachung")</formula>
    </cfRule>
  </conditionalFormatting>
  <conditionalFormatting sqref="A261">
    <cfRule type="expression" dxfId="287" priority="419">
      <formula>AND(B261="eingetragener Zw",$V$4="Eine Vorlage zur Zielwertüberwachung")</formula>
    </cfRule>
    <cfRule type="expression" dxfId="286" priority="421">
      <formula>AND(B261="errechneter Mw",$V$4="Eine Vorlage zur Zielwertüberwachung")</formula>
    </cfRule>
  </conditionalFormatting>
  <conditionalFormatting sqref="D260:K260">
    <cfRule type="expression" dxfId="285" priority="415">
      <formula>NOT(D260="")</formula>
    </cfRule>
  </conditionalFormatting>
  <conditionalFormatting sqref="L260:N260">
    <cfRule type="expression" dxfId="284" priority="414">
      <formula>NOT(L260="")</formula>
    </cfRule>
  </conditionalFormatting>
  <conditionalFormatting sqref="O260:Q260">
    <cfRule type="expression" dxfId="283" priority="413">
      <formula>NOT(O260="")</formula>
    </cfRule>
  </conditionalFormatting>
  <conditionalFormatting sqref="D261:N261">
    <cfRule type="expression" dxfId="282" priority="412">
      <formula>NOT(D261="")</formula>
    </cfRule>
  </conditionalFormatting>
  <conditionalFormatting sqref="AG259:AI259">
    <cfRule type="expression" dxfId="281" priority="398">
      <formula>AND(NOT(S257=""),NOT(S257="Test"),OR(AG259="Einheit",AG259=""))</formula>
    </cfRule>
  </conditionalFormatting>
  <conditionalFormatting sqref="T264">
    <cfRule type="expression" dxfId="280" priority="391">
      <formula>OR($V$4="",NOT(T264="Auswahl"))</formula>
    </cfRule>
    <cfRule type="expression" dxfId="279" priority="407">
      <formula>AND(NOT(S257=""),NOT(S257="Test"),OR(T264="",T264="Auswahl"))</formula>
    </cfRule>
  </conditionalFormatting>
  <conditionalFormatting sqref="T261">
    <cfRule type="expression" dxfId="278" priority="387">
      <formula>$V$4="Eine Vorlage zur Zielwertüberwachung"</formula>
    </cfRule>
  </conditionalFormatting>
  <conditionalFormatting sqref="AD259:AF259">
    <cfRule type="expression" dxfId="277" priority="385">
      <formula>AND(AD259="----------",$V$4="Eine Vorlage zur Zielwertermittlung")</formula>
    </cfRule>
    <cfRule type="expression" dxfId="276" priority="394">
      <formula>AND(NOT(S257=""),NOT(S257="Test"),AD259="")</formula>
    </cfRule>
    <cfRule type="expression" dxfId="275" priority="396">
      <formula>AND(T261="eingetragener Zw",$V$4="Eine Vorlage zur Zielwertüberwachung")</formula>
    </cfRule>
    <cfRule type="expression" dxfId="274" priority="408">
      <formula>NOT(AD259="----------")</formula>
    </cfRule>
  </conditionalFormatting>
  <conditionalFormatting sqref="AG261:AI261">
    <cfRule type="expression" dxfId="273" priority="380">
      <formula>NOT(AG261="")</formula>
    </cfRule>
    <cfRule type="expression" dxfId="272" priority="409">
      <formula>AND(T261="errechneter Mw",$V$4="Eine Vorlage zur Zielwertüberwachung",NOT(AG261=""))</formula>
    </cfRule>
  </conditionalFormatting>
  <conditionalFormatting sqref="AB262:AC262 AB264:AC264">
    <cfRule type="expression" dxfId="271" priority="404">
      <formula>AND(T261="eingetragener Zw",$V$4="Eine Vorlage zur Zielwertüberwachung")</formula>
    </cfRule>
    <cfRule type="expression" dxfId="270" priority="405">
      <formula>AND(T261="errechneter Mw",$V$4="Eine Vorlage zur Zielwertüberwachung")</formula>
    </cfRule>
  </conditionalFormatting>
  <conditionalFormatting sqref="S257:AI262 S265:S289 U265:AI289 S264:AI264 S263:U263">
    <cfRule type="expression" dxfId="269" priority="379">
      <formula>$V$4=""</formula>
    </cfRule>
  </conditionalFormatting>
  <conditionalFormatting sqref="AF257:AI257">
    <cfRule type="expression" dxfId="268" priority="403">
      <formula>AND(NOT(S257="Test"),NOT(S257=""),AF257="")</formula>
    </cfRule>
  </conditionalFormatting>
  <conditionalFormatting sqref="V259:AC259">
    <cfRule type="expression" dxfId="267" priority="386">
      <formula>AD259="----------"</formula>
    </cfRule>
    <cfRule type="expression" dxfId="266" priority="395">
      <formula>NOT(AD259="----------")</formula>
    </cfRule>
  </conditionalFormatting>
  <conditionalFormatting sqref="AF258:AI258">
    <cfRule type="expression" dxfId="265" priority="393">
      <formula>AND(NOT(S257=""),NOT(S257="Test"),AF257="",AD263="")</formula>
    </cfRule>
  </conditionalFormatting>
  <conditionalFormatting sqref="T261:U261">
    <cfRule type="expression" dxfId="264" priority="389">
      <formula>AND(NOT(S257=""),NOT(S257="Test"),$V$4="Eine Vorlage zur Zielwertüberwachung",OR(T261="",T261="Auswahl"))</formula>
    </cfRule>
    <cfRule type="expression" dxfId="263" priority="392">
      <formula>AND(T261="eingetragener Zw",$V$4="Eine Vorlage zur Zielwertüberwachung")</formula>
    </cfRule>
    <cfRule type="expression" dxfId="262" priority="406">
      <formula>AND(T261="errechneter Mw",$V$4="Eine Vorlage zur Zielwertüberwachung")</formula>
    </cfRule>
  </conditionalFormatting>
  <conditionalFormatting sqref="S261">
    <cfRule type="expression" dxfId="261" priority="388">
      <formula>AND(T261="eingetragener Zw",$V$4="Eine Vorlage zur Zielwertüberwachung")</formula>
    </cfRule>
    <cfRule type="expression" dxfId="260" priority="390">
      <formula>AND(T261="errechneter Mw",$V$4="Eine Vorlage zur Zielwertüberwachung")</formula>
    </cfRule>
  </conditionalFormatting>
  <conditionalFormatting sqref="V260:AC260">
    <cfRule type="expression" dxfId="259" priority="384">
      <formula>NOT(V260="")</formula>
    </cfRule>
  </conditionalFormatting>
  <conditionalFormatting sqref="AD260:AF260">
    <cfRule type="expression" dxfId="258" priority="383">
      <formula>NOT(AD260="")</formula>
    </cfRule>
  </conditionalFormatting>
  <conditionalFormatting sqref="AG260:AI260">
    <cfRule type="expression" dxfId="257" priority="382">
      <formula>NOT(AG260="")</formula>
    </cfRule>
  </conditionalFormatting>
  <conditionalFormatting sqref="V261:AF261">
    <cfRule type="expression" dxfId="256" priority="381">
      <formula>NOT(V261="")</formula>
    </cfRule>
  </conditionalFormatting>
  <conditionalFormatting sqref="AY259:BA259">
    <cfRule type="expression" dxfId="255" priority="367">
      <formula>AND(NOT(AK257=""),NOT(AK257="Test"),OR(AY259="Einheit",AY259=""))</formula>
    </cfRule>
  </conditionalFormatting>
  <conditionalFormatting sqref="AL264">
    <cfRule type="expression" dxfId="254" priority="360">
      <formula>OR($V$4="",NOT(AL264="Auswahl"))</formula>
    </cfRule>
    <cfRule type="expression" dxfId="253" priority="376">
      <formula>AND(NOT(AK257=""),NOT(AK257="Test"),OR(AL264="",AL264="Auswahl"))</formula>
    </cfRule>
  </conditionalFormatting>
  <conditionalFormatting sqref="AL261">
    <cfRule type="expression" dxfId="252" priority="356">
      <formula>$V$4="Eine Vorlage zur Zielwertüberwachung"</formula>
    </cfRule>
  </conditionalFormatting>
  <conditionalFormatting sqref="AV259:AX259">
    <cfRule type="expression" dxfId="251" priority="354">
      <formula>AND(AV259="----------",$V$4="Eine Vorlage zur Zielwertermittlung")</formula>
    </cfRule>
    <cfRule type="expression" dxfId="250" priority="363">
      <formula>AND(NOT(AK257=""),NOT(AK257="Test"),AV259="")</formula>
    </cfRule>
    <cfRule type="expression" dxfId="249" priority="365">
      <formula>AND(AL261="eingetragener Zw",$V$4="Eine Vorlage zur Zielwertüberwachung")</formula>
    </cfRule>
    <cfRule type="expression" dxfId="248" priority="377">
      <formula>NOT(AV259="----------")</formula>
    </cfRule>
  </conditionalFormatting>
  <conditionalFormatting sqref="AY261:BA261">
    <cfRule type="expression" dxfId="247" priority="349">
      <formula>NOT(AY261="")</formula>
    </cfRule>
    <cfRule type="expression" dxfId="246" priority="378">
      <formula>AND(AL261="errechneter Mw",$V$4="Eine Vorlage zur Zielwertüberwachung",NOT(AY261=""))</formula>
    </cfRule>
  </conditionalFormatting>
  <conditionalFormatting sqref="AT262:AU262 AT264:AU264">
    <cfRule type="expression" dxfId="245" priority="373">
      <formula>AND(AL261="eingetragener Zw",$V$4="Eine Vorlage zur Zielwertüberwachung")</formula>
    </cfRule>
    <cfRule type="expression" dxfId="244" priority="374">
      <formula>AND(AL261="errechneter Mw",$V$4="Eine Vorlage zur Zielwertüberwachung")</formula>
    </cfRule>
  </conditionalFormatting>
  <conditionalFormatting sqref="AK257:BA262 AK265:AK289 AM265:BA289 AK264:BA264 AK263:AM263">
    <cfRule type="expression" dxfId="243" priority="348">
      <formula>$V$4=""</formula>
    </cfRule>
  </conditionalFormatting>
  <conditionalFormatting sqref="AX257:BA257">
    <cfRule type="expression" dxfId="242" priority="372">
      <formula>AND(NOT(AK257="Test"),NOT(AK257=""),AX257="")</formula>
    </cfRule>
  </conditionalFormatting>
  <conditionalFormatting sqref="AN259:AU259">
    <cfRule type="expression" dxfId="241" priority="355">
      <formula>AV259="----------"</formula>
    </cfRule>
    <cfRule type="expression" dxfId="240" priority="364">
      <formula>NOT(AV259="----------")</formula>
    </cfRule>
  </conditionalFormatting>
  <conditionalFormatting sqref="AX258:BA258">
    <cfRule type="expression" dxfId="239" priority="362">
      <formula>AND(NOT(AK257=""),NOT(AK257="Test"),AX257="",AV263="")</formula>
    </cfRule>
  </conditionalFormatting>
  <conditionalFormatting sqref="AL261:AM261">
    <cfRule type="expression" dxfId="238" priority="358">
      <formula>AND(NOT(AK257=""),NOT(AK257="Test"),$V$4="Eine Vorlage zur Zielwertüberwachung",OR(AL261="",AL261="Auswahl"))</formula>
    </cfRule>
    <cfRule type="expression" dxfId="237" priority="361">
      <formula>AND(AL261="eingetragener Zw",$V$4="Eine Vorlage zur Zielwertüberwachung")</formula>
    </cfRule>
    <cfRule type="expression" dxfId="236" priority="375">
      <formula>AND(AL261="errechneter Mw",$V$4="Eine Vorlage zur Zielwertüberwachung")</formula>
    </cfRule>
  </conditionalFormatting>
  <conditionalFormatting sqref="AK261">
    <cfRule type="expression" dxfId="235" priority="357">
      <formula>AND(AL261="eingetragener Zw",$V$4="Eine Vorlage zur Zielwertüberwachung")</formula>
    </cfRule>
    <cfRule type="expression" dxfId="234" priority="359">
      <formula>AND(AL261="errechneter Mw",$V$4="Eine Vorlage zur Zielwertüberwachung")</formula>
    </cfRule>
  </conditionalFormatting>
  <conditionalFormatting sqref="AN260:AU260">
    <cfRule type="expression" dxfId="233" priority="353">
      <formula>NOT(AN260="")</formula>
    </cfRule>
  </conditionalFormatting>
  <conditionalFormatting sqref="AV260:AX260">
    <cfRule type="expression" dxfId="232" priority="352">
      <formula>NOT(AV260="")</formula>
    </cfRule>
  </conditionalFormatting>
  <conditionalFormatting sqref="AY260:BA260">
    <cfRule type="expression" dxfId="231" priority="351">
      <formula>NOT(AY260="")</formula>
    </cfRule>
  </conditionalFormatting>
  <conditionalFormatting sqref="AN261:AX261">
    <cfRule type="expression" dxfId="230" priority="350">
      <formula>NOT(AN261="")</formula>
    </cfRule>
  </conditionalFormatting>
  <conditionalFormatting sqref="O295:Q295">
    <cfRule type="expression" dxfId="229" priority="336">
      <formula>AND(NOT(A293=""),NOT(A293="Test"),OR(O295="Einheit",O295=""))</formula>
    </cfRule>
  </conditionalFormatting>
  <conditionalFormatting sqref="B300">
    <cfRule type="expression" dxfId="228" priority="329">
      <formula>OR($V$4="",NOT(B300="Auswahl"))</formula>
    </cfRule>
    <cfRule type="expression" dxfId="227" priority="345">
      <formula>AND(NOT(A293=""),NOT(A293="Test"),OR(B300="",B300="Auswahl"))</formula>
    </cfRule>
  </conditionalFormatting>
  <conditionalFormatting sqref="B297">
    <cfRule type="expression" dxfId="226" priority="325">
      <formula>$V$4="Eine Vorlage zur Zielwertüberwachung"</formula>
    </cfRule>
  </conditionalFormatting>
  <conditionalFormatting sqref="L295:N295">
    <cfRule type="expression" dxfId="225" priority="323">
      <formula>AND(L295="----------",$V$4="Eine Vorlage zur Zielwertermittlung")</formula>
    </cfRule>
    <cfRule type="expression" dxfId="224" priority="332">
      <formula>AND(NOT(A293=""),NOT(A293="Test"),L295="")</formula>
    </cfRule>
    <cfRule type="expression" dxfId="223" priority="334">
      <formula>AND(B297="eingetragener Zw",$V$4="Eine Vorlage zur Zielwertüberwachung")</formula>
    </cfRule>
    <cfRule type="expression" dxfId="222" priority="346">
      <formula>NOT(L295="----------")</formula>
    </cfRule>
  </conditionalFormatting>
  <conditionalFormatting sqref="O297:Q297">
    <cfRule type="expression" dxfId="221" priority="318">
      <formula>NOT(O297="")</formula>
    </cfRule>
    <cfRule type="expression" dxfId="220" priority="347">
      <formula>AND(B297="errechneter Mw",$V$4="Eine Vorlage zur Zielwertüberwachung",NOT(O297=""))</formula>
    </cfRule>
  </conditionalFormatting>
  <conditionalFormatting sqref="J298:K298 J300:K300">
    <cfRule type="expression" dxfId="219" priority="342">
      <formula>AND(B297="eingetragener Zw",$V$4="Eine Vorlage zur Zielwertüberwachung")</formula>
    </cfRule>
    <cfRule type="expression" dxfId="218" priority="343">
      <formula>AND(B297="errechneter Mw",$V$4="Eine Vorlage zur Zielwertüberwachung")</formula>
    </cfRule>
  </conditionalFormatting>
  <conditionalFormatting sqref="A293:Q298 A300:Q325 A299:C299">
    <cfRule type="expression" dxfId="217" priority="317">
      <formula>$V$4=""</formula>
    </cfRule>
  </conditionalFormatting>
  <conditionalFormatting sqref="N293:Q293">
    <cfRule type="expression" dxfId="216" priority="341">
      <formula>AND(NOT(A293="Test"),NOT(A293=""),N293="")</formula>
    </cfRule>
  </conditionalFormatting>
  <conditionalFormatting sqref="D295:K295">
    <cfRule type="expression" dxfId="215" priority="324">
      <formula>L295="----------"</formula>
    </cfRule>
    <cfRule type="expression" dxfId="214" priority="333">
      <formula>NOT(L295="----------")</formula>
    </cfRule>
  </conditionalFormatting>
  <conditionalFormatting sqref="B301:B325">
    <cfRule type="expression" dxfId="213" priority="335">
      <formula>AND(L$295="----------",NOT(A$293=""),NOT(A$293="Test"))</formula>
    </cfRule>
  </conditionalFormatting>
  <conditionalFormatting sqref="N294:Q294">
    <cfRule type="expression" dxfId="212" priority="331">
      <formula>AND(NOT(A293=""),NOT(A293="Test"),N293="",L299="")</formula>
    </cfRule>
  </conditionalFormatting>
  <conditionalFormatting sqref="B297:C297">
    <cfRule type="expression" dxfId="211" priority="327">
      <formula>AND(NOT(A293=""),NOT(A293="Test"),$V$4="Eine Vorlage zur Zielwertüberwachung",OR(B297="",B297="Auswahl"))</formula>
    </cfRule>
    <cfRule type="expression" dxfId="210" priority="330">
      <formula>AND(B297="eingetragener Zw",$V$4="Eine Vorlage zur Zielwertüberwachung")</formula>
    </cfRule>
    <cfRule type="expression" dxfId="209" priority="344">
      <formula>AND(B297="errechneter Mw",$V$4="Eine Vorlage zur Zielwertüberwachung")</formula>
    </cfRule>
  </conditionalFormatting>
  <conditionalFormatting sqref="A297">
    <cfRule type="expression" dxfId="208" priority="326">
      <formula>AND(B297="eingetragener Zw",$V$4="Eine Vorlage zur Zielwertüberwachung")</formula>
    </cfRule>
    <cfRule type="expression" dxfId="207" priority="328">
      <formula>AND(B297="errechneter Mw",$V$4="Eine Vorlage zur Zielwertüberwachung")</formula>
    </cfRule>
  </conditionalFormatting>
  <conditionalFormatting sqref="D296:K296">
    <cfRule type="expression" dxfId="206" priority="322">
      <formula>NOT(D296="")</formula>
    </cfRule>
  </conditionalFormatting>
  <conditionalFormatting sqref="L296:N296">
    <cfRule type="expression" dxfId="205" priority="321">
      <formula>NOT(L296="")</formula>
    </cfRule>
  </conditionalFormatting>
  <conditionalFormatting sqref="O296:Q296">
    <cfRule type="expression" dxfId="204" priority="320">
      <formula>NOT(O296="")</formula>
    </cfRule>
  </conditionalFormatting>
  <conditionalFormatting sqref="D297:N297">
    <cfRule type="expression" dxfId="203" priority="319">
      <formula>NOT(D297="")</formula>
    </cfRule>
  </conditionalFormatting>
  <conditionalFormatting sqref="AG295:AI295">
    <cfRule type="expression" dxfId="202" priority="305">
      <formula>AND(NOT(S293=""),NOT(S293="Test"),OR(AG295="Einheit",AG295=""))</formula>
    </cfRule>
  </conditionalFormatting>
  <conditionalFormatting sqref="T300">
    <cfRule type="expression" dxfId="201" priority="298">
      <formula>OR($V$4="",NOT(T300="Auswahl"))</formula>
    </cfRule>
    <cfRule type="expression" dxfId="200" priority="314">
      <formula>AND(NOT(S293=""),NOT(S293="Test"),OR(T300="",T300="Auswahl"))</formula>
    </cfRule>
  </conditionalFormatting>
  <conditionalFormatting sqref="T297">
    <cfRule type="expression" dxfId="199" priority="294">
      <formula>$V$4="Eine Vorlage zur Zielwertüberwachung"</formula>
    </cfRule>
  </conditionalFormatting>
  <conditionalFormatting sqref="AD295:AF295">
    <cfRule type="expression" dxfId="198" priority="292">
      <formula>AND(AD295="----------",$V$4="Eine Vorlage zur Zielwertermittlung")</formula>
    </cfRule>
    <cfRule type="expression" dxfId="197" priority="301">
      <formula>AND(NOT(S293=""),NOT(S293="Test"),AD295="")</formula>
    </cfRule>
    <cfRule type="expression" dxfId="196" priority="303">
      <formula>AND(T297="eingetragener Zw",$V$4="Eine Vorlage zur Zielwertüberwachung")</formula>
    </cfRule>
    <cfRule type="expression" dxfId="195" priority="315">
      <formula>NOT(AD295="----------")</formula>
    </cfRule>
  </conditionalFormatting>
  <conditionalFormatting sqref="AG297:AI297">
    <cfRule type="expression" dxfId="194" priority="287">
      <formula>NOT(AG297="")</formula>
    </cfRule>
    <cfRule type="expression" dxfId="193" priority="316">
      <formula>AND(T297="errechneter Mw",$V$4="Eine Vorlage zur Zielwertüberwachung",NOT(AG297=""))</formula>
    </cfRule>
  </conditionalFormatting>
  <conditionalFormatting sqref="AB298:AC298 AB300:AC300">
    <cfRule type="expression" dxfId="192" priority="311">
      <formula>AND(T297="eingetragener Zw",$V$4="Eine Vorlage zur Zielwertüberwachung")</formula>
    </cfRule>
    <cfRule type="expression" dxfId="191" priority="312">
      <formula>AND(T297="errechneter Mw",$V$4="Eine Vorlage zur Zielwertüberwachung")</formula>
    </cfRule>
  </conditionalFormatting>
  <conditionalFormatting sqref="S293:AI298 S301:S325 U301:AI325 S300:AI300 S299:U299">
    <cfRule type="expression" dxfId="190" priority="286">
      <formula>$V$4=""</formula>
    </cfRule>
  </conditionalFormatting>
  <conditionalFormatting sqref="AF293:AI293">
    <cfRule type="expression" dxfId="189" priority="310">
      <formula>AND(NOT(S293="Test"),NOT(S293=""),AF293="")</formula>
    </cfRule>
  </conditionalFormatting>
  <conditionalFormatting sqref="V295:AC295">
    <cfRule type="expression" dxfId="188" priority="293">
      <formula>AD295="----------"</formula>
    </cfRule>
    <cfRule type="expression" dxfId="187" priority="302">
      <formula>NOT(AD295="----------")</formula>
    </cfRule>
  </conditionalFormatting>
  <conditionalFormatting sqref="AF294:AI294">
    <cfRule type="expression" dxfId="186" priority="300">
      <formula>AND(NOT(S293=""),NOT(S293="Test"),AF293="",AD299="")</formula>
    </cfRule>
  </conditionalFormatting>
  <conditionalFormatting sqref="T297:U297">
    <cfRule type="expression" dxfId="185" priority="296">
      <formula>AND(NOT(S293=""),NOT(S293="Test"),$V$4="Eine Vorlage zur Zielwertüberwachung",OR(T297="",T297="Auswahl"))</formula>
    </cfRule>
    <cfRule type="expression" dxfId="184" priority="299">
      <formula>AND(T297="eingetragener Zw",$V$4="Eine Vorlage zur Zielwertüberwachung")</formula>
    </cfRule>
    <cfRule type="expression" dxfId="183" priority="313">
      <formula>AND(T297="errechneter Mw",$V$4="Eine Vorlage zur Zielwertüberwachung")</formula>
    </cfRule>
  </conditionalFormatting>
  <conditionalFormatting sqref="S297">
    <cfRule type="expression" dxfId="182" priority="295">
      <formula>AND(T297="eingetragener Zw",$V$4="Eine Vorlage zur Zielwertüberwachung")</formula>
    </cfRule>
    <cfRule type="expression" dxfId="181" priority="297">
      <formula>AND(T297="errechneter Mw",$V$4="Eine Vorlage zur Zielwertüberwachung")</formula>
    </cfRule>
  </conditionalFormatting>
  <conditionalFormatting sqref="V296:AC296">
    <cfRule type="expression" dxfId="180" priority="291">
      <formula>NOT(V296="")</formula>
    </cfRule>
  </conditionalFormatting>
  <conditionalFormatting sqref="AD296:AF296">
    <cfRule type="expression" dxfId="179" priority="290">
      <formula>NOT(AD296="")</formula>
    </cfRule>
  </conditionalFormatting>
  <conditionalFormatting sqref="AG296:AI296">
    <cfRule type="expression" dxfId="178" priority="289">
      <formula>NOT(AG296="")</formula>
    </cfRule>
  </conditionalFormatting>
  <conditionalFormatting sqref="V297:AF297">
    <cfRule type="expression" dxfId="177" priority="288">
      <formula>NOT(V297="")</formula>
    </cfRule>
  </conditionalFormatting>
  <conditionalFormatting sqref="AY295:BA295">
    <cfRule type="expression" dxfId="176" priority="274">
      <formula>AND(NOT(AK293=""),NOT(AK293="Test"),OR(AY295="Einheit",AY295=""))</formula>
    </cfRule>
  </conditionalFormatting>
  <conditionalFormatting sqref="AL300">
    <cfRule type="expression" dxfId="175" priority="267">
      <formula>OR($V$4="",NOT(AL300="Auswahl"))</formula>
    </cfRule>
    <cfRule type="expression" dxfId="174" priority="283">
      <formula>AND(NOT(AK293=""),NOT(AK293="Test"),OR(AL300="",AL300="Auswahl"))</formula>
    </cfRule>
  </conditionalFormatting>
  <conditionalFormatting sqref="AL297">
    <cfRule type="expression" dxfId="173" priority="263">
      <formula>$V$4="Eine Vorlage zur Zielwertüberwachung"</formula>
    </cfRule>
  </conditionalFormatting>
  <conditionalFormatting sqref="AV295:AX295">
    <cfRule type="expression" dxfId="172" priority="261">
      <formula>AND(AV295="----------",$V$4="Eine Vorlage zur Zielwertermittlung")</formula>
    </cfRule>
    <cfRule type="expression" dxfId="171" priority="270">
      <formula>AND(NOT(AK293=""),NOT(AK293="Test"),AV295="")</formula>
    </cfRule>
    <cfRule type="expression" dxfId="170" priority="272">
      <formula>AND(AL297="eingetragener Zw",$V$4="Eine Vorlage zur Zielwertüberwachung")</formula>
    </cfRule>
    <cfRule type="expression" dxfId="169" priority="284">
      <formula>NOT(AV295="----------")</formula>
    </cfRule>
  </conditionalFormatting>
  <conditionalFormatting sqref="AY297:BA297">
    <cfRule type="expression" dxfId="168" priority="256">
      <formula>NOT(AY297="")</formula>
    </cfRule>
    <cfRule type="expression" dxfId="167" priority="285">
      <formula>AND(AL297="errechneter Mw",$V$4="Eine Vorlage zur Zielwertüberwachung",NOT(AY297=""))</formula>
    </cfRule>
  </conditionalFormatting>
  <conditionalFormatting sqref="AT298:AU298 AT300:AU300">
    <cfRule type="expression" dxfId="166" priority="280">
      <formula>AND(AL297="eingetragener Zw",$V$4="Eine Vorlage zur Zielwertüberwachung")</formula>
    </cfRule>
    <cfRule type="expression" dxfId="165" priority="281">
      <formula>AND(AL297="errechneter Mw",$V$4="Eine Vorlage zur Zielwertüberwachung")</formula>
    </cfRule>
  </conditionalFormatting>
  <conditionalFormatting sqref="AK293:BA298 AK301:AK325 AM301:BA325 AK300:BA300 AK299:AM299">
    <cfRule type="expression" dxfId="164" priority="255">
      <formula>$V$4=""</formula>
    </cfRule>
  </conditionalFormatting>
  <conditionalFormatting sqref="AX293:BA293">
    <cfRule type="expression" dxfId="163" priority="279">
      <formula>AND(NOT(AK293="Test"),NOT(AK293=""),AX293="")</formula>
    </cfRule>
  </conditionalFormatting>
  <conditionalFormatting sqref="AN295:AU295">
    <cfRule type="expression" dxfId="162" priority="262">
      <formula>AV295="----------"</formula>
    </cfRule>
    <cfRule type="expression" dxfId="161" priority="271">
      <formula>NOT(AV295="----------")</formula>
    </cfRule>
  </conditionalFormatting>
  <conditionalFormatting sqref="AX294:BA294">
    <cfRule type="expression" dxfId="160" priority="269">
      <formula>AND(NOT(AK293=""),NOT(AK293="Test"),AX293="",AV299="")</formula>
    </cfRule>
  </conditionalFormatting>
  <conditionalFormatting sqref="AL297:AM297">
    <cfRule type="expression" dxfId="159" priority="265">
      <formula>AND(NOT(AK293=""),NOT(AK293="Test"),$V$4="Eine Vorlage zur Zielwertüberwachung",OR(AL297="",AL297="Auswahl"))</formula>
    </cfRule>
    <cfRule type="expression" dxfId="158" priority="268">
      <formula>AND(AL297="eingetragener Zw",$V$4="Eine Vorlage zur Zielwertüberwachung")</formula>
    </cfRule>
    <cfRule type="expression" dxfId="157" priority="282">
      <formula>AND(AL297="errechneter Mw",$V$4="Eine Vorlage zur Zielwertüberwachung")</formula>
    </cfRule>
  </conditionalFormatting>
  <conditionalFormatting sqref="AK297">
    <cfRule type="expression" dxfId="156" priority="264">
      <formula>AND(AL297="eingetragener Zw",$V$4="Eine Vorlage zur Zielwertüberwachung")</formula>
    </cfRule>
    <cfRule type="expression" dxfId="155" priority="266">
      <formula>AND(AL297="errechneter Mw",$V$4="Eine Vorlage zur Zielwertüberwachung")</formula>
    </cfRule>
  </conditionalFormatting>
  <conditionalFormatting sqref="AN296:AU296">
    <cfRule type="expression" dxfId="154" priority="260">
      <formula>NOT(AN296="")</formula>
    </cfRule>
  </conditionalFormatting>
  <conditionalFormatting sqref="AV296:AX296">
    <cfRule type="expression" dxfId="153" priority="259">
      <formula>NOT(AV296="")</formula>
    </cfRule>
  </conditionalFormatting>
  <conditionalFormatting sqref="AY296:BA296">
    <cfRule type="expression" dxfId="152" priority="258">
      <formula>NOT(AY296="")</formula>
    </cfRule>
  </conditionalFormatting>
  <conditionalFormatting sqref="AN297:AX297">
    <cfRule type="expression" dxfId="151" priority="257">
      <formula>NOT(AN297="")</formula>
    </cfRule>
  </conditionalFormatting>
  <conditionalFormatting sqref="A343:Q361">
    <cfRule type="expression" dxfId="150" priority="224">
      <formula>$V$4=""</formula>
    </cfRule>
  </conditionalFormatting>
  <conditionalFormatting sqref="B343:B361">
    <cfRule type="expression" dxfId="149" priority="242">
      <formula>AND(L$331="----------",NOT(A$329=""),NOT(A$329="Test"))</formula>
    </cfRule>
  </conditionalFormatting>
  <conditionalFormatting sqref="S343:S361 U343:AI361">
    <cfRule type="expression" dxfId="148" priority="193">
      <formula>$V$4=""</formula>
    </cfRule>
  </conditionalFormatting>
  <conditionalFormatting sqref="AK343:AK361 AM343:BA361">
    <cfRule type="expression" dxfId="147" priority="162">
      <formula>$V$4=""</formula>
    </cfRule>
  </conditionalFormatting>
  <conditionalFormatting sqref="T49:T73">
    <cfRule type="expression" dxfId="146" priority="160">
      <formula>$V$4=""</formula>
    </cfRule>
  </conditionalFormatting>
  <conditionalFormatting sqref="T49:T73">
    <cfRule type="expression" dxfId="145" priority="161">
      <formula>AND(AD$43="----------",NOT(S$41=""),NOT(S$41="Test"))</formula>
    </cfRule>
  </conditionalFormatting>
  <conditionalFormatting sqref="AL49:AL73">
    <cfRule type="expression" dxfId="144" priority="158">
      <formula>$V$4=""</formula>
    </cfRule>
  </conditionalFormatting>
  <conditionalFormatting sqref="AL49:AL73">
    <cfRule type="expression" dxfId="143" priority="159">
      <formula>AND(AV$43="----------",NOT(AK$41=""),NOT(AK$41="Test"))</formula>
    </cfRule>
  </conditionalFormatting>
  <conditionalFormatting sqref="T85:T109">
    <cfRule type="expression" dxfId="142" priority="156">
      <formula>$V$4=""</formula>
    </cfRule>
  </conditionalFormatting>
  <conditionalFormatting sqref="T85:T109">
    <cfRule type="expression" dxfId="141" priority="157">
      <formula>AND(AD$79="----------",NOT(S$77=""),NOT(S$77="Test"))</formula>
    </cfRule>
  </conditionalFormatting>
  <conditionalFormatting sqref="AL85:AL109">
    <cfRule type="expression" dxfId="140" priority="154">
      <formula>$V$4=""</formula>
    </cfRule>
  </conditionalFormatting>
  <conditionalFormatting sqref="AL85:AL109">
    <cfRule type="expression" dxfId="139" priority="155">
      <formula>AND(AV$79="----------",NOT(AK$77=""),NOT(AK$77="Test"))</formula>
    </cfRule>
  </conditionalFormatting>
  <conditionalFormatting sqref="T121:T145">
    <cfRule type="expression" dxfId="138" priority="152">
      <formula>$V$4=""</formula>
    </cfRule>
  </conditionalFormatting>
  <conditionalFormatting sqref="T121:T145">
    <cfRule type="expression" dxfId="137" priority="153">
      <formula>AND(AD$115="----------",NOT(S$113=""),NOT(S$113="Test"))</formula>
    </cfRule>
  </conditionalFormatting>
  <conditionalFormatting sqref="AL121:AL145">
    <cfRule type="expression" dxfId="136" priority="150">
      <formula>$V$4=""</formula>
    </cfRule>
  </conditionalFormatting>
  <conditionalFormatting sqref="AL121:AL145">
    <cfRule type="expression" dxfId="135" priority="151">
      <formula>AND(AV$115="----------",NOT(AK$113=""),NOT(AK$113="Test"))</formula>
    </cfRule>
  </conditionalFormatting>
  <conditionalFormatting sqref="T157:T181">
    <cfRule type="expression" dxfId="134" priority="148">
      <formula>$V$4=""</formula>
    </cfRule>
  </conditionalFormatting>
  <conditionalFormatting sqref="T157:T181">
    <cfRule type="expression" dxfId="133" priority="149">
      <formula>AND(AD$151="----------",NOT(S$149=""),NOT(S$149="Test"))</formula>
    </cfRule>
  </conditionalFormatting>
  <conditionalFormatting sqref="AL157:AL181">
    <cfRule type="expression" dxfId="132" priority="144">
      <formula>$V$4=""</formula>
    </cfRule>
  </conditionalFormatting>
  <conditionalFormatting sqref="AL157:AL181">
    <cfRule type="expression" dxfId="131" priority="145">
      <formula>AND(AV$151="----------",NOT(AK$149=""),NOT(AK$149="Test"))</formula>
    </cfRule>
  </conditionalFormatting>
  <conditionalFormatting sqref="T193:T217">
    <cfRule type="expression" dxfId="130" priority="142">
      <formula>$V$4=""</formula>
    </cfRule>
  </conditionalFormatting>
  <conditionalFormatting sqref="T193:T217">
    <cfRule type="expression" dxfId="129" priority="143">
      <formula>AND(AD$187="----------",NOT(S$185=""),NOT(S$185="Test"))</formula>
    </cfRule>
  </conditionalFormatting>
  <conditionalFormatting sqref="AL193:AL217">
    <cfRule type="expression" dxfId="128" priority="140">
      <formula>$V$4=""</formula>
    </cfRule>
  </conditionalFormatting>
  <conditionalFormatting sqref="AL193:AL217">
    <cfRule type="expression" dxfId="127" priority="141">
      <formula>AND(AV$187="----------",NOT(AK$185=""),NOT(AK$185="Test"))</formula>
    </cfRule>
  </conditionalFormatting>
  <conditionalFormatting sqref="T229:T253">
    <cfRule type="expression" dxfId="126" priority="138">
      <formula>$V$4=""</formula>
    </cfRule>
  </conditionalFormatting>
  <conditionalFormatting sqref="T229:T253">
    <cfRule type="expression" dxfId="125" priority="139">
      <formula>AND(AD$223="----------",NOT(S$221=""),NOT(S$221="Test"))</formula>
    </cfRule>
  </conditionalFormatting>
  <conditionalFormatting sqref="AL229:AL253">
    <cfRule type="expression" dxfId="124" priority="136">
      <formula>$V$4=""</formula>
    </cfRule>
  </conditionalFormatting>
  <conditionalFormatting sqref="AL229:AL253">
    <cfRule type="expression" dxfId="123" priority="137">
      <formula>AND(AV$223="----------",NOT(AK$221=""),NOT(AK$221="Test"))</formula>
    </cfRule>
  </conditionalFormatting>
  <conditionalFormatting sqref="T265:T289">
    <cfRule type="expression" dxfId="122" priority="134">
      <formula>$V$4=""</formula>
    </cfRule>
  </conditionalFormatting>
  <conditionalFormatting sqref="T265:T289">
    <cfRule type="expression" dxfId="121" priority="135">
      <formula>AND(AD$259="----------",NOT(S$257=""),NOT(S$257="Test"))</formula>
    </cfRule>
  </conditionalFormatting>
  <conditionalFormatting sqref="AL265:AL289">
    <cfRule type="expression" dxfId="120" priority="132">
      <formula>$V$4=""</formula>
    </cfRule>
  </conditionalFormatting>
  <conditionalFormatting sqref="AL265:AL289">
    <cfRule type="expression" dxfId="119" priority="133">
      <formula>AND(AV$259="----------",NOT(AK$257=""),NOT(AK$257="Test"))</formula>
    </cfRule>
  </conditionalFormatting>
  <conditionalFormatting sqref="T301:T325">
    <cfRule type="expression" dxfId="118" priority="130">
      <formula>$V$4=""</formula>
    </cfRule>
  </conditionalFormatting>
  <conditionalFormatting sqref="T301:T325">
    <cfRule type="expression" dxfId="117" priority="131">
      <formula>AND(AD$295="----------",NOT(S$293=""),NOT(S$293="Test"))</formula>
    </cfRule>
  </conditionalFormatting>
  <conditionalFormatting sqref="AL301:AL325">
    <cfRule type="expression" dxfId="116" priority="128">
      <formula>$V$4=""</formula>
    </cfRule>
  </conditionalFormatting>
  <conditionalFormatting sqref="AL301:AL325">
    <cfRule type="expression" dxfId="115" priority="129">
      <formula>AND(AV$295="----------",NOT(AK$293=""),NOT(AK$293="Test"))</formula>
    </cfRule>
  </conditionalFormatting>
  <conditionalFormatting sqref="T343:T361">
    <cfRule type="expression" dxfId="114" priority="126">
      <formula>$V$4=""</formula>
    </cfRule>
  </conditionalFormatting>
  <conditionalFormatting sqref="T343:T361">
    <cfRule type="expression" dxfId="113" priority="127">
      <formula>AND(AD$331="----------",NOT(S$329=""),NOT(S$329="Test"))</formula>
    </cfRule>
  </conditionalFormatting>
  <conditionalFormatting sqref="AL343:AL361">
    <cfRule type="expression" dxfId="112" priority="124">
      <formula>$V$4=""</formula>
    </cfRule>
  </conditionalFormatting>
  <conditionalFormatting sqref="AL343:AL361">
    <cfRule type="expression" dxfId="111" priority="125">
      <formula>AND(AV$331="----------",NOT(AK$329=""),NOT(AK$329="Test"))</formula>
    </cfRule>
  </conditionalFormatting>
  <conditionalFormatting sqref="AB155:AC155">
    <cfRule type="expression" dxfId="110" priority="122">
      <formula>AND(T154="eingetragener Zw",$V$4="Eine Vorlage zur Zielwertüberwachung")</formula>
    </cfRule>
    <cfRule type="expression" dxfId="109" priority="123">
      <formula>AND(T154="errechneter Mw",$V$4="Eine Vorlage zur Zielwertüberwachung")</formula>
    </cfRule>
  </conditionalFormatting>
  <conditionalFormatting sqref="V155:AI155">
    <cfRule type="expression" dxfId="108" priority="117">
      <formula>$V$4=""</formula>
    </cfRule>
  </conditionalFormatting>
  <conditionalFormatting sqref="AB155:AC155">
    <cfRule type="expression" dxfId="107" priority="120">
      <formula>T154="eingetragener Zw"</formula>
    </cfRule>
    <cfRule type="expression" dxfId="106" priority="121">
      <formula>T154="errechneter Mw"</formula>
    </cfRule>
  </conditionalFormatting>
  <conditionalFormatting sqref="AB155:AC155">
    <cfRule type="expression" dxfId="105" priority="118">
      <formula>T154="eingetragener Zw"</formula>
    </cfRule>
    <cfRule type="expression" dxfId="104" priority="119">
      <formula>T154="errechneter Mw"</formula>
    </cfRule>
  </conditionalFormatting>
  <conditionalFormatting sqref="AT155:AU155">
    <cfRule type="expression" dxfId="103" priority="115">
      <formula>AND(AL154="eingetragener Zw",$V$4="Eine Vorlage zur Zielwertüberwachung")</formula>
    </cfRule>
    <cfRule type="expression" dxfId="102" priority="116">
      <formula>AND(AL154="errechneter Mw",$V$4="Eine Vorlage zur Zielwertüberwachung")</formula>
    </cfRule>
  </conditionalFormatting>
  <conditionalFormatting sqref="AN155:BA155">
    <cfRule type="expression" dxfId="101" priority="110">
      <formula>$V$4=""</formula>
    </cfRule>
  </conditionalFormatting>
  <conditionalFormatting sqref="AT155:AU155">
    <cfRule type="expression" dxfId="100" priority="113">
      <formula>AL154="eingetragener Zw"</formula>
    </cfRule>
    <cfRule type="expression" dxfId="99" priority="114">
      <formula>AL154="errechneter Mw"</formula>
    </cfRule>
  </conditionalFormatting>
  <conditionalFormatting sqref="AT155:AU155">
    <cfRule type="expression" dxfId="98" priority="111">
      <formula>AL154="eingetragener Zw"</formula>
    </cfRule>
    <cfRule type="expression" dxfId="97" priority="112">
      <formula>AL154="errechneter Mw"</formula>
    </cfRule>
  </conditionalFormatting>
  <conditionalFormatting sqref="J227:K227">
    <cfRule type="expression" dxfId="96" priority="108">
      <formula>AND(B226="eingetragener Zw",$V$4="Eine Vorlage zur Zielwertüberwachung")</formula>
    </cfRule>
    <cfRule type="expression" dxfId="95" priority="109">
      <formula>AND(B226="errechneter Mw",$V$4="Eine Vorlage zur Zielwertüberwachung")</formula>
    </cfRule>
  </conditionalFormatting>
  <conditionalFormatting sqref="D227:Q227">
    <cfRule type="expression" dxfId="94" priority="103">
      <formula>$V$4=""</formula>
    </cfRule>
  </conditionalFormatting>
  <conditionalFormatting sqref="J227:K227">
    <cfRule type="expression" dxfId="93" priority="106">
      <formula>B226="eingetragener Zw"</formula>
    </cfRule>
    <cfRule type="expression" dxfId="92" priority="107">
      <formula>B226="errechneter Mw"</formula>
    </cfRule>
  </conditionalFormatting>
  <conditionalFormatting sqref="J227:K227">
    <cfRule type="expression" dxfId="91" priority="104">
      <formula>B226="eingetragener Zw"</formula>
    </cfRule>
    <cfRule type="expression" dxfId="90" priority="105">
      <formula>B226="errechneter Mw"</formula>
    </cfRule>
  </conditionalFormatting>
  <conditionalFormatting sqref="AB227:AC227">
    <cfRule type="expression" dxfId="89" priority="101">
      <formula>AND(T226="eingetragener Zw",$V$4="Eine Vorlage zur Zielwertüberwachung")</formula>
    </cfRule>
    <cfRule type="expression" dxfId="88" priority="102">
      <formula>AND(T226="errechneter Mw",$V$4="Eine Vorlage zur Zielwertüberwachung")</formula>
    </cfRule>
  </conditionalFormatting>
  <conditionalFormatting sqref="V227:AI227">
    <cfRule type="expression" dxfId="87" priority="96">
      <formula>$V$4=""</formula>
    </cfRule>
  </conditionalFormatting>
  <conditionalFormatting sqref="AB227:AC227">
    <cfRule type="expression" dxfId="86" priority="99">
      <formula>T226="eingetragener Zw"</formula>
    </cfRule>
    <cfRule type="expression" dxfId="85" priority="100">
      <formula>T226="errechneter Mw"</formula>
    </cfRule>
  </conditionalFormatting>
  <conditionalFormatting sqref="AB227:AC227">
    <cfRule type="expression" dxfId="84" priority="97">
      <formula>T226="eingetragener Zw"</formula>
    </cfRule>
    <cfRule type="expression" dxfId="83" priority="98">
      <formula>T226="errechneter Mw"</formula>
    </cfRule>
  </conditionalFormatting>
  <conditionalFormatting sqref="AT227:AU227">
    <cfRule type="expression" dxfId="82" priority="94">
      <formula>AND(AL226="eingetragener Zw",$V$4="Eine Vorlage zur Zielwertüberwachung")</formula>
    </cfRule>
    <cfRule type="expression" dxfId="81" priority="95">
      <formula>AND(AL226="errechneter Mw",$V$4="Eine Vorlage zur Zielwertüberwachung")</formula>
    </cfRule>
  </conditionalFormatting>
  <conditionalFormatting sqref="AN227:BA227">
    <cfRule type="expression" dxfId="80" priority="89">
      <formula>$V$4=""</formula>
    </cfRule>
  </conditionalFormatting>
  <conditionalFormatting sqref="AT227:AU227">
    <cfRule type="expression" dxfId="79" priority="92">
      <formula>AL226="eingetragener Zw"</formula>
    </cfRule>
    <cfRule type="expression" dxfId="78" priority="93">
      <formula>AL226="errechneter Mw"</formula>
    </cfRule>
  </conditionalFormatting>
  <conditionalFormatting sqref="AT227:AU227">
    <cfRule type="expression" dxfId="77" priority="90">
      <formula>AL226="eingetragener Zw"</formula>
    </cfRule>
    <cfRule type="expression" dxfId="76" priority="91">
      <formula>AL226="errechneter Mw"</formula>
    </cfRule>
  </conditionalFormatting>
  <conditionalFormatting sqref="AT263:AU263">
    <cfRule type="expression" dxfId="75" priority="87">
      <formula>AND(AL262="eingetragener Zw",$V$4="Eine Vorlage zur Zielwertüberwachung")</formula>
    </cfRule>
    <cfRule type="expression" dxfId="74" priority="88">
      <formula>AND(AL262="errechneter Mw",$V$4="Eine Vorlage zur Zielwertüberwachung")</formula>
    </cfRule>
  </conditionalFormatting>
  <conditionalFormatting sqref="AN263:BA263">
    <cfRule type="expression" dxfId="73" priority="82">
      <formula>$V$4=""</formula>
    </cfRule>
  </conditionalFormatting>
  <conditionalFormatting sqref="AT263:AU263">
    <cfRule type="expression" dxfId="72" priority="85">
      <formula>AL262="eingetragener Zw"</formula>
    </cfRule>
    <cfRule type="expression" dxfId="71" priority="86">
      <formula>AL262="errechneter Mw"</formula>
    </cfRule>
  </conditionalFormatting>
  <conditionalFormatting sqref="AT263:AU263">
    <cfRule type="expression" dxfId="70" priority="83">
      <formula>AL262="eingetragener Zw"</formula>
    </cfRule>
    <cfRule type="expression" dxfId="69" priority="84">
      <formula>AL262="errechneter Mw"</formula>
    </cfRule>
  </conditionalFormatting>
  <conditionalFormatting sqref="AB263:AC263">
    <cfRule type="expression" dxfId="68" priority="80">
      <formula>AND(T262="eingetragener Zw",$V$4="Eine Vorlage zur Zielwertüberwachung")</formula>
    </cfRule>
    <cfRule type="expression" dxfId="67" priority="81">
      <formula>AND(T262="errechneter Mw",$V$4="Eine Vorlage zur Zielwertüberwachung")</formula>
    </cfRule>
  </conditionalFormatting>
  <conditionalFormatting sqref="V263:AI263">
    <cfRule type="expression" dxfId="66" priority="75">
      <formula>$V$4=""</formula>
    </cfRule>
  </conditionalFormatting>
  <conditionalFormatting sqref="AB263:AC263">
    <cfRule type="expression" dxfId="65" priority="78">
      <formula>T262="eingetragener Zw"</formula>
    </cfRule>
    <cfRule type="expression" dxfId="64" priority="79">
      <formula>T262="errechneter Mw"</formula>
    </cfRule>
  </conditionalFormatting>
  <conditionalFormatting sqref="AB263:AC263">
    <cfRule type="expression" dxfId="63" priority="76">
      <formula>T262="eingetragener Zw"</formula>
    </cfRule>
    <cfRule type="expression" dxfId="62" priority="77">
      <formula>T262="errechneter Mw"</formula>
    </cfRule>
  </conditionalFormatting>
  <conditionalFormatting sqref="J263:K263">
    <cfRule type="expression" dxfId="61" priority="73">
      <formula>AND(B262="eingetragener Zw",$V$4="Eine Vorlage zur Zielwertüberwachung")</formula>
    </cfRule>
    <cfRule type="expression" dxfId="60" priority="74">
      <formula>AND(B262="errechneter Mw",$V$4="Eine Vorlage zur Zielwertüberwachung")</formula>
    </cfRule>
  </conditionalFormatting>
  <conditionalFormatting sqref="D263:Q263">
    <cfRule type="expression" dxfId="59" priority="68">
      <formula>$V$4=""</formula>
    </cfRule>
  </conditionalFormatting>
  <conditionalFormatting sqref="J263:K263">
    <cfRule type="expression" dxfId="58" priority="71">
      <formula>B262="eingetragener Zw"</formula>
    </cfRule>
    <cfRule type="expression" dxfId="57" priority="72">
      <formula>B262="errechneter Mw"</formula>
    </cfRule>
  </conditionalFormatting>
  <conditionalFormatting sqref="J263:K263">
    <cfRule type="expression" dxfId="56" priority="69">
      <formula>B262="eingetragener Zw"</formula>
    </cfRule>
    <cfRule type="expression" dxfId="55" priority="70">
      <formula>B262="errechneter Mw"</formula>
    </cfRule>
  </conditionalFormatting>
  <conditionalFormatting sqref="J299:K299">
    <cfRule type="expression" dxfId="54" priority="66">
      <formula>AND(B298="eingetragener Zw",$V$4="Eine Vorlage zur Zielwertüberwachung")</formula>
    </cfRule>
    <cfRule type="expression" dxfId="53" priority="67">
      <formula>AND(B298="errechneter Mw",$V$4="Eine Vorlage zur Zielwertüberwachung")</formula>
    </cfRule>
  </conditionalFormatting>
  <conditionalFormatting sqref="D299:Q299">
    <cfRule type="expression" dxfId="52" priority="61">
      <formula>$V$4=""</formula>
    </cfRule>
  </conditionalFormatting>
  <conditionalFormatting sqref="J299:K299">
    <cfRule type="expression" dxfId="51" priority="64">
      <formula>B298="eingetragener Zw"</formula>
    </cfRule>
    <cfRule type="expression" dxfId="50" priority="65">
      <formula>B298="errechneter Mw"</formula>
    </cfRule>
  </conditionalFormatting>
  <conditionalFormatting sqref="J299:K299">
    <cfRule type="expression" dxfId="49" priority="62">
      <formula>B298="eingetragener Zw"</formula>
    </cfRule>
    <cfRule type="expression" dxfId="48" priority="63">
      <formula>B298="errechneter Mw"</formula>
    </cfRule>
  </conditionalFormatting>
  <conditionalFormatting sqref="AB299:AC299">
    <cfRule type="expression" dxfId="47" priority="59">
      <formula>AND(T298="eingetragener Zw",$V$4="Eine Vorlage zur Zielwertüberwachung")</formula>
    </cfRule>
    <cfRule type="expression" dxfId="46" priority="60">
      <formula>AND(T298="errechneter Mw",$V$4="Eine Vorlage zur Zielwertüberwachung")</formula>
    </cfRule>
  </conditionalFormatting>
  <conditionalFormatting sqref="V299:AI299">
    <cfRule type="expression" dxfId="45" priority="54">
      <formula>$V$4=""</formula>
    </cfRule>
  </conditionalFormatting>
  <conditionalFormatting sqref="AB299:AC299">
    <cfRule type="expression" dxfId="44" priority="57">
      <formula>T298="eingetragener Zw"</formula>
    </cfRule>
    <cfRule type="expression" dxfId="43" priority="58">
      <formula>T298="errechneter Mw"</formula>
    </cfRule>
  </conditionalFormatting>
  <conditionalFormatting sqref="AB299:AC299">
    <cfRule type="expression" dxfId="42" priority="55">
      <formula>T298="eingetragener Zw"</formula>
    </cfRule>
    <cfRule type="expression" dxfId="41" priority="56">
      <formula>T298="errechneter Mw"</formula>
    </cfRule>
  </conditionalFormatting>
  <conditionalFormatting sqref="AT299:AU299">
    <cfRule type="expression" dxfId="40" priority="52">
      <formula>AND(AL298="eingetragener Zw",$V$4="Eine Vorlage zur Zielwertüberwachung")</formula>
    </cfRule>
    <cfRule type="expression" dxfId="39" priority="53">
      <formula>AND(AL298="errechneter Mw",$V$4="Eine Vorlage zur Zielwertüberwachung")</formula>
    </cfRule>
  </conditionalFormatting>
  <conditionalFormatting sqref="AN299:BA299">
    <cfRule type="expression" dxfId="38" priority="47">
      <formula>$V$4=""</formula>
    </cfRule>
  </conditionalFormatting>
  <conditionalFormatting sqref="AT299:AU299">
    <cfRule type="expression" dxfId="37" priority="50">
      <formula>AL298="eingetragener Zw"</formula>
    </cfRule>
    <cfRule type="expression" dxfId="36" priority="51">
      <formula>AL298="errechneter Mw"</formula>
    </cfRule>
  </conditionalFormatting>
  <conditionalFormatting sqref="AT299:AU299">
    <cfRule type="expression" dxfId="35" priority="48">
      <formula>AL298="eingetragener Zw"</formula>
    </cfRule>
    <cfRule type="expression" dxfId="34" priority="49">
      <formula>AL298="errechneter Mw"</formula>
    </cfRule>
  </conditionalFormatting>
  <conditionalFormatting sqref="AT191:AU191">
    <cfRule type="expression" dxfId="33" priority="17">
      <formula>AND(AL190="eingetragener Zw",$V$4="Eine Vorlage zur Zielwertüberwachung")</formula>
    </cfRule>
    <cfRule type="expression" dxfId="32" priority="18">
      <formula>AND(AL190="errechneter Mw",$V$4="Eine Vorlage zur Zielwertüberwachung")</formula>
    </cfRule>
  </conditionalFormatting>
  <conditionalFormatting sqref="AN191:BA191">
    <cfRule type="expression" dxfId="31" priority="12">
      <formula>$V$4=""</formula>
    </cfRule>
  </conditionalFormatting>
  <conditionalFormatting sqref="AT191:AU191">
    <cfRule type="expression" dxfId="30" priority="15">
      <formula>AL190="eingetragener Zw"</formula>
    </cfRule>
    <cfRule type="expression" dxfId="29" priority="16">
      <formula>AL190="errechneter Mw"</formula>
    </cfRule>
  </conditionalFormatting>
  <conditionalFormatting sqref="AT191:AU191">
    <cfRule type="expression" dxfId="28" priority="13">
      <formula>AL190="eingetragener Zw"</formula>
    </cfRule>
    <cfRule type="expression" dxfId="27" priority="14">
      <formula>AL190="errechneter Mw"</formula>
    </cfRule>
  </conditionalFormatting>
  <conditionalFormatting sqref="AL4">
    <cfRule type="expression" dxfId="26" priority="11">
      <formula>$V$4=""</formula>
    </cfRule>
  </conditionalFormatting>
  <conditionalFormatting sqref="BC48:BD48 BC46 BC49:BC73">
    <cfRule type="expression" dxfId="25" priority="9">
      <formula>$V$4=""</formula>
    </cfRule>
  </conditionalFormatting>
  <conditionalFormatting sqref="BC84:BD84 BC82 BC85:BC109">
    <cfRule type="expression" dxfId="24" priority="8">
      <formula>$V$4=""</formula>
    </cfRule>
  </conditionalFormatting>
  <conditionalFormatting sqref="BC120:BD120 BC118 BC121:BC145">
    <cfRule type="expression" dxfId="23" priority="7">
      <formula>$V$4=""</formula>
    </cfRule>
  </conditionalFormatting>
  <conditionalFormatting sqref="BC156:BD156 BC154 BC157:BC181">
    <cfRule type="expression" dxfId="22" priority="6">
      <formula>$V$4=""</formula>
    </cfRule>
  </conditionalFormatting>
  <conditionalFormatting sqref="BC192:BD192 BC190 BC193:BC217">
    <cfRule type="expression" dxfId="21" priority="5">
      <formula>$V$4=""</formula>
    </cfRule>
  </conditionalFormatting>
  <conditionalFormatting sqref="BC228:BD228 BC226 BC229:BC253">
    <cfRule type="expression" dxfId="20" priority="4">
      <formula>$V$4=""</formula>
    </cfRule>
  </conditionalFormatting>
  <conditionalFormatting sqref="BC264:BD264 BC262 BC265:BC289">
    <cfRule type="expression" dxfId="19" priority="3">
      <formula>$V$4=""</formula>
    </cfRule>
  </conditionalFormatting>
  <conditionalFormatting sqref="BC300:BD300 BC298 BC301:BC325">
    <cfRule type="expression" dxfId="18" priority="2">
      <formula>$V$4=""</formula>
    </cfRule>
  </conditionalFormatting>
  <conditionalFormatting sqref="BC343:BC361">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PMC,10.07.2024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C28" sqref="C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4" t="str">
        <f>Dokumentationshilfe!C1</f>
        <v>FUJIFILM DRI-CHEM</v>
      </c>
      <c r="C2" s="225"/>
      <c r="D2" s="225"/>
      <c r="E2" s="225"/>
      <c r="F2" s="225"/>
      <c r="G2" s="226"/>
    </row>
    <row r="3" spans="2:7" x14ac:dyDescent="0.2">
      <c r="B3" s="227"/>
      <c r="C3" s="228"/>
      <c r="D3" s="228"/>
      <c r="E3" s="228"/>
      <c r="F3" s="228"/>
      <c r="G3" s="229"/>
    </row>
    <row r="4" spans="2:7" x14ac:dyDescent="0.2">
      <c r="B4" s="227"/>
      <c r="C4" s="228"/>
      <c r="D4" s="228"/>
      <c r="E4" s="228"/>
      <c r="F4" s="228"/>
      <c r="G4" s="229"/>
    </row>
    <row r="5" spans="2:7" ht="18.75" thickBot="1" x14ac:dyDescent="0.3">
      <c r="B5" s="230" t="str">
        <f>Dokumentationshilfe!C3</f>
        <v>Bio-Rad Multiqual</v>
      </c>
      <c r="C5" s="231"/>
      <c r="D5" s="232" t="str">
        <f>CONCATENATE(Dokumentationshilfe!S3,Dokumentationshilfe!T3)</f>
        <v>Lot: 45962</v>
      </c>
      <c r="E5" s="232"/>
      <c r="F5" s="233" t="str">
        <f>CONCATENATE(Dokumentationshilfe!AF3,TEXT(Dokumentationshilfe!AK3,"TT.MM.JJJJ"))</f>
        <v>Verfall: 31.10.2025</v>
      </c>
      <c r="G5" s="234"/>
    </row>
    <row r="6" spans="2:7" ht="13.5" thickBot="1" x14ac:dyDescent="0.25"/>
    <row r="7" spans="2:7" ht="17.25" thickBot="1" x14ac:dyDescent="0.3">
      <c r="B7" s="71" t="s">
        <v>51</v>
      </c>
      <c r="C7" s="72" t="s">
        <v>213</v>
      </c>
      <c r="D7" s="235" t="s">
        <v>214</v>
      </c>
      <c r="E7" s="235"/>
      <c r="F7" s="235"/>
      <c r="G7" s="71" t="s">
        <v>1</v>
      </c>
    </row>
    <row r="8" spans="2:7" ht="15.75" thickBot="1" x14ac:dyDescent="0.25">
      <c r="B8" s="73" t="str">
        <f>Dokumentationshilfe!A5</f>
        <v>Na</v>
      </c>
      <c r="C8" s="74">
        <f>Dokumentationshilfe!J11</f>
        <v>144</v>
      </c>
      <c r="D8" s="223" t="str">
        <f>CONCATENATE(Dokumentationshilfe!D11," - ",Dokumentationshilfe!P11)</f>
        <v>136 - 152</v>
      </c>
      <c r="E8" s="223"/>
      <c r="F8" s="223"/>
      <c r="G8" s="73" t="str">
        <f>Dokumentationshilfe!O7</f>
        <v>mmol/l</v>
      </c>
    </row>
    <row r="9" spans="2:7" ht="15.75" thickBot="1" x14ac:dyDescent="0.25">
      <c r="B9" s="73" t="str">
        <f>Dokumentationshilfe!S5</f>
        <v>K</v>
      </c>
      <c r="C9" s="143">
        <f>Dokumentationshilfe!AB11</f>
        <v>4</v>
      </c>
      <c r="D9" s="223" t="str">
        <f>CONCATENATE(Dokumentationshilfe!V11," - ",Dokumentationshilfe!AH11)</f>
        <v>3.76 - 4.24</v>
      </c>
      <c r="E9" s="223"/>
      <c r="F9" s="223"/>
      <c r="G9" s="73" t="str">
        <f>Dokumentationshilfe!AG7</f>
        <v>mmol/l</v>
      </c>
    </row>
    <row r="10" spans="2:7" ht="15.75" thickBot="1" x14ac:dyDescent="0.25">
      <c r="B10" s="73" t="str">
        <f>Dokumentationshilfe!AK5</f>
        <v>Cl</v>
      </c>
      <c r="C10" s="74">
        <f>Dokumentationshilfe!AT11</f>
        <v>100</v>
      </c>
      <c r="D10" s="223" t="str">
        <f>CONCATENATE(Dokumentationshilfe!AN11," - ",Dokumentationshilfe!AZ11)</f>
        <v>94 - 106</v>
      </c>
      <c r="E10" s="223"/>
      <c r="F10" s="223"/>
      <c r="G10" s="73" t="str">
        <f>Dokumentationshilfe!AY7</f>
        <v>mmol/l</v>
      </c>
    </row>
    <row r="11" spans="2:7" ht="15.75" thickBot="1" x14ac:dyDescent="0.25">
      <c r="B11" s="73" t="str">
        <f>Dokumentationshilfe!A41</f>
        <v>ALB</v>
      </c>
      <c r="C11" s="74">
        <f>Dokumentationshilfe!J47</f>
        <v>40</v>
      </c>
      <c r="D11" s="223" t="str">
        <f>CONCATENATE(Dokumentationshilfe!D47," - ",Dokumentationshilfe!P47)</f>
        <v>35.2 - 44.8</v>
      </c>
      <c r="E11" s="223"/>
      <c r="F11" s="223"/>
      <c r="G11" s="73" t="str">
        <f>Dokumentationshilfe!O43</f>
        <v>g/l</v>
      </c>
    </row>
    <row r="12" spans="2:7" ht="15.75" thickBot="1" x14ac:dyDescent="0.25">
      <c r="B12" s="73" t="str">
        <f>Dokumentationshilfe!S41</f>
        <v>ALP</v>
      </c>
      <c r="C12" s="74">
        <f>Dokumentationshilfe!AB47</f>
        <v>122</v>
      </c>
      <c r="D12" s="223" t="str">
        <f>CONCATENATE(Dokumentationshilfe!V47," - ",Dokumentationshilfe!AH47)</f>
        <v>101 - 143</v>
      </c>
      <c r="E12" s="223"/>
      <c r="F12" s="223"/>
      <c r="G12" s="73" t="str">
        <f>Dokumentationshilfe!AG43</f>
        <v>U/l</v>
      </c>
    </row>
    <row r="13" spans="2:7" ht="15.75" thickBot="1" x14ac:dyDescent="0.25">
      <c r="B13" s="73" t="str">
        <f>Dokumentationshilfe!AK41</f>
        <v>AMYL</v>
      </c>
      <c r="C13" s="74">
        <f>Dokumentationshilfe!AT47</f>
        <v>139</v>
      </c>
      <c r="D13" s="223" t="str">
        <f>CONCATENATE(Dokumentationshilfe!AN47," - ",Dokumentationshilfe!AZ47)</f>
        <v>114 - 164</v>
      </c>
      <c r="E13" s="223"/>
      <c r="F13" s="223"/>
      <c r="G13" s="73" t="str">
        <f>Dokumentationshilfe!AY43</f>
        <v>U/l</v>
      </c>
    </row>
    <row r="14" spans="2:7" ht="15.75" thickBot="1" x14ac:dyDescent="0.25">
      <c r="B14" s="73" t="str">
        <f>Dokumentationshilfe!A77</f>
        <v>BUN</v>
      </c>
      <c r="C14" s="74">
        <f>Dokumentationshilfe!J83</f>
        <v>14.9</v>
      </c>
      <c r="D14" s="223" t="str">
        <f>CONCATENATE(Dokumentationshilfe!D83," - ",Dokumentationshilfe!P83)</f>
        <v>12.67 - 17.13</v>
      </c>
      <c r="E14" s="223"/>
      <c r="F14" s="223"/>
      <c r="G14" s="73" t="str">
        <f>Dokumentationshilfe!O79</f>
        <v>mmol/l</v>
      </c>
    </row>
    <row r="15" spans="2:7" ht="15.75" thickBot="1" x14ac:dyDescent="0.25">
      <c r="B15" s="73" t="str">
        <f>Dokumentationshilfe!S77</f>
        <v>Ca</v>
      </c>
      <c r="C15" s="74">
        <f>Dokumentationshilfe!AB83</f>
        <v>2.7</v>
      </c>
      <c r="D15" s="223" t="str">
        <f>CONCATENATE(Dokumentationshilfe!V83," - ",Dokumentationshilfe!AH83)</f>
        <v>2.46 - 2.94</v>
      </c>
      <c r="E15" s="223"/>
      <c r="F15" s="223"/>
      <c r="G15" s="73" t="str">
        <f>Dokumentationshilfe!AG79</f>
        <v>mmol/l</v>
      </c>
    </row>
    <row r="16" spans="2:7" ht="15.75" thickBot="1" x14ac:dyDescent="0.25">
      <c r="B16" s="73" t="str">
        <f>Dokumentationshilfe!AK77</f>
        <v>CPK</v>
      </c>
      <c r="C16" s="74">
        <f>Dokumentationshilfe!AT83</f>
        <v>290</v>
      </c>
      <c r="D16" s="223" t="str">
        <f>CONCATENATE(Dokumentationshilfe!AN83," - ",Dokumentationshilfe!AZ83)</f>
        <v>238 - 342</v>
      </c>
      <c r="E16" s="223"/>
      <c r="F16" s="223"/>
      <c r="G16" s="73" t="str">
        <f>Dokumentationshilfe!AY79</f>
        <v>U/l</v>
      </c>
    </row>
    <row r="17" spans="2:7" ht="15.75" thickBot="1" x14ac:dyDescent="0.25">
      <c r="B17" s="73" t="str">
        <f>Dokumentationshilfe!A113</f>
        <v>CRE</v>
      </c>
      <c r="C17" s="74">
        <f>Dokumentationshilfe!J119</f>
        <v>153</v>
      </c>
      <c r="D17" s="223" t="str">
        <f>CONCATENATE(Dokumentationshilfe!D119," - ",Dokumentationshilfe!P119)</f>
        <v>126 - 180</v>
      </c>
      <c r="E17" s="223"/>
      <c r="F17" s="223"/>
      <c r="G17" s="73" t="str">
        <f>Dokumentationshilfe!O115</f>
        <v>µmol/l</v>
      </c>
    </row>
    <row r="18" spans="2:7" ht="15.75" thickBot="1" x14ac:dyDescent="0.25">
      <c r="B18" s="73" t="str">
        <f>Dokumentationshilfe!S113</f>
        <v>DBIL</v>
      </c>
      <c r="C18" s="74">
        <f>Dokumentationshilfe!AB119</f>
        <v>30.8</v>
      </c>
      <c r="D18" s="223" t="str">
        <f>CONCATENATE(Dokumentationshilfe!V119," - ",Dokumentationshilfe!AH119)</f>
        <v>23.1 - 38.5</v>
      </c>
      <c r="E18" s="223"/>
      <c r="F18" s="223"/>
      <c r="G18" s="73" t="str">
        <f>Dokumentationshilfe!AG115</f>
        <v>µmol/l</v>
      </c>
    </row>
    <row r="19" spans="2:7" ht="15.75" thickBot="1" x14ac:dyDescent="0.25">
      <c r="B19" s="73" t="str">
        <f>Dokumentationshilfe!AK113</f>
        <v>GGT</v>
      </c>
      <c r="C19" s="74">
        <f>Dokumentationshilfe!AT119</f>
        <v>100</v>
      </c>
      <c r="D19" s="223" t="str">
        <f>CONCATENATE(Dokumentationshilfe!AN119," - ",Dokumentationshilfe!AZ119)</f>
        <v>82 - 118</v>
      </c>
      <c r="E19" s="223"/>
      <c r="F19" s="223"/>
      <c r="G19" s="73" t="str">
        <f>Dokumentationshilfe!AY115</f>
        <v>U/l</v>
      </c>
    </row>
    <row r="20" spans="2:7" ht="15.75" thickBot="1" x14ac:dyDescent="0.25">
      <c r="B20" s="73" t="str">
        <f>Dokumentationshilfe!A149</f>
        <v>GLU</v>
      </c>
      <c r="C20" s="74">
        <f>Dokumentationshilfe!J155</f>
        <v>6.2</v>
      </c>
      <c r="D20" s="223" t="str">
        <f>CONCATENATE(Dokumentationshilfe!D155," - ",Dokumentationshilfe!P155)</f>
        <v>5.7 - 6.7</v>
      </c>
      <c r="E20" s="223"/>
      <c r="F20" s="223"/>
      <c r="G20" s="73" t="str">
        <f>Dokumentationshilfe!O151</f>
        <v>mmol/l</v>
      </c>
    </row>
    <row r="21" spans="2:7" ht="15.75" thickBot="1" x14ac:dyDescent="0.25">
      <c r="B21" s="73" t="str">
        <f>Dokumentationshilfe!S149</f>
        <v>GOT</v>
      </c>
      <c r="C21" s="74">
        <f>Dokumentationshilfe!AB155</f>
        <v>107</v>
      </c>
      <c r="D21" s="223" t="str">
        <f>CONCATENATE(Dokumentationshilfe!V155," - ",Dokumentationshilfe!AH155)</f>
        <v>88 - 126</v>
      </c>
      <c r="E21" s="223"/>
      <c r="F21" s="223"/>
      <c r="G21" s="73" t="str">
        <f>Dokumentationshilfe!AG151</f>
        <v>U/l</v>
      </c>
    </row>
    <row r="22" spans="2:7" ht="15.75" thickBot="1" x14ac:dyDescent="0.25">
      <c r="B22" s="73" t="str">
        <f>Dokumentationshilfe!AK149</f>
        <v>GPT</v>
      </c>
      <c r="C22" s="74">
        <f>Dokumentationshilfe!AT155</f>
        <v>83</v>
      </c>
      <c r="D22" s="223" t="str">
        <f>CONCATENATE(Dokumentationshilfe!AN155," - ",Dokumentationshilfe!AZ155)</f>
        <v>69 - 97</v>
      </c>
      <c r="E22" s="223"/>
      <c r="F22" s="223"/>
      <c r="G22" s="73" t="str">
        <f>Dokumentationshilfe!AY151</f>
        <v>U/l</v>
      </c>
    </row>
    <row r="23" spans="2:7" ht="15.75" thickBot="1" x14ac:dyDescent="0.25">
      <c r="B23" s="73" t="str">
        <f>Dokumentationshilfe!A185</f>
        <v>HDL</v>
      </c>
      <c r="C23" s="74">
        <f>Dokumentationshilfe!J191</f>
        <v>1.06</v>
      </c>
      <c r="D23" s="223" t="str">
        <f>CONCATENATE(Dokumentationshilfe!D191," - ",Dokumentationshilfe!P191)</f>
        <v>0.84 - 1.28</v>
      </c>
      <c r="E23" s="223"/>
      <c r="F23" s="223"/>
      <c r="G23" s="73" t="str">
        <f>Dokumentationshilfe!O187</f>
        <v>mmol/l</v>
      </c>
    </row>
    <row r="24" spans="2:7" ht="15.75" thickBot="1" x14ac:dyDescent="0.25">
      <c r="B24" s="73" t="str">
        <f>Dokumentationshilfe!S185</f>
        <v>LDH</v>
      </c>
      <c r="C24" s="74">
        <f>Dokumentationshilfe!AB191</f>
        <v>151</v>
      </c>
      <c r="D24" s="223" t="str">
        <f>CONCATENATE(Dokumentationshilfe!V191," - ",Dokumentationshilfe!AH191)</f>
        <v>124 - 178</v>
      </c>
      <c r="E24" s="223"/>
      <c r="F24" s="223"/>
      <c r="G24" s="73" t="str">
        <f>Dokumentationshilfe!AG187</f>
        <v>U/l</v>
      </c>
    </row>
    <row r="25" spans="2:7" ht="15.75" thickBot="1" x14ac:dyDescent="0.25">
      <c r="B25" s="73" t="str">
        <f>Dokumentationshilfe!AK185</f>
        <v>LIP</v>
      </c>
      <c r="C25" s="74">
        <f>Dokumentationshilfe!AT191</f>
        <v>44</v>
      </c>
      <c r="D25" s="223" t="str">
        <f>CONCATENATE(Dokumentationshilfe!AN191," - ",Dokumentationshilfe!AZ191)</f>
        <v>37 - 51</v>
      </c>
      <c r="E25" s="223"/>
      <c r="F25" s="223"/>
      <c r="G25" s="73" t="str">
        <f>Dokumentationshilfe!AY187</f>
        <v>U/l</v>
      </c>
    </row>
    <row r="26" spans="2:7" ht="15.75" thickBot="1" x14ac:dyDescent="0.25">
      <c r="B26" s="73" t="str">
        <f>Dokumentationshilfe!A221</f>
        <v>Mg</v>
      </c>
      <c r="C26" s="74">
        <f>Dokumentationshilfe!J227</f>
        <v>1.06</v>
      </c>
      <c r="D26" s="223" t="str">
        <f>CONCATENATE(Dokumentationshilfe!D227," - ",Dokumentationshilfe!P227)</f>
        <v>0.94 - 1.18</v>
      </c>
      <c r="E26" s="223"/>
      <c r="F26" s="223"/>
      <c r="G26" s="73" t="str">
        <f>Dokumentationshilfe!O223</f>
        <v>mmol/l</v>
      </c>
    </row>
    <row r="27" spans="2:7" ht="15.75" thickBot="1" x14ac:dyDescent="0.25">
      <c r="B27" s="73" t="str">
        <f>Dokumentationshilfe!S221</f>
        <v>IP</v>
      </c>
      <c r="C27" s="74">
        <f>Dokumentationshilfe!AB227</f>
        <v>1.29</v>
      </c>
      <c r="D27" s="223" t="str">
        <f>CONCATENATE(Dokumentationshilfe!V227," - ",Dokumentationshilfe!AH227)</f>
        <v>1.1 - 1.48</v>
      </c>
      <c r="E27" s="223"/>
      <c r="F27" s="223"/>
      <c r="G27" s="73" t="str">
        <f>Dokumentationshilfe!AG223</f>
        <v>mmol/l</v>
      </c>
    </row>
    <row r="28" spans="2:7" ht="15.75" thickBot="1" x14ac:dyDescent="0.25">
      <c r="B28" s="73" t="str">
        <f>Dokumentationshilfe!AK221</f>
        <v>TBIL</v>
      </c>
      <c r="C28" s="74">
        <f>Dokumentationshilfe!AT227</f>
        <v>50</v>
      </c>
      <c r="D28" s="223" t="str">
        <f>CONCATENATE(Dokumentationshilfe!AN227," - ",Dokumentationshilfe!AZ227)</f>
        <v>41 - 59</v>
      </c>
      <c r="E28" s="223"/>
      <c r="F28" s="223"/>
      <c r="G28" s="73" t="str">
        <f>Dokumentationshilfe!AY223</f>
        <v>µmol/l</v>
      </c>
    </row>
    <row r="29" spans="2:7" ht="15.75" thickBot="1" x14ac:dyDescent="0.25">
      <c r="B29" s="73" t="str">
        <f>Dokumentationshilfe!A257</f>
        <v>TCHO</v>
      </c>
      <c r="C29" s="74">
        <f>Dokumentationshilfe!J263</f>
        <v>4.55</v>
      </c>
      <c r="D29" s="223" t="str">
        <f>CONCATENATE(Dokumentationshilfe!D263," - ",Dokumentationshilfe!P263)</f>
        <v>4.1 - 5</v>
      </c>
      <c r="E29" s="223"/>
      <c r="F29" s="223"/>
      <c r="G29" s="73" t="str">
        <f>Dokumentationshilfe!O259</f>
        <v>mmol/l</v>
      </c>
    </row>
    <row r="30" spans="2:7" ht="15.75" thickBot="1" x14ac:dyDescent="0.25">
      <c r="B30" s="73" t="str">
        <f>Dokumentationshilfe!S257</f>
        <v>TG</v>
      </c>
      <c r="C30" s="74">
        <f>Dokumentationshilfe!AB263</f>
        <v>1.53</v>
      </c>
      <c r="D30" s="223" t="str">
        <f>CONCATENATE(Dokumentationshilfe!V263," - ",Dokumentationshilfe!AH263)</f>
        <v>1.26 - 1.8</v>
      </c>
      <c r="E30" s="223"/>
      <c r="F30" s="223"/>
      <c r="G30" s="73" t="str">
        <f>Dokumentationshilfe!AG259</f>
        <v>mmol/l</v>
      </c>
    </row>
    <row r="31" spans="2:7" ht="15.75" thickBot="1" x14ac:dyDescent="0.25">
      <c r="B31" s="73" t="str">
        <f>Dokumentationshilfe!AK257</f>
        <v>TP</v>
      </c>
      <c r="C31" s="74">
        <f>Dokumentationshilfe!AT263</f>
        <v>52</v>
      </c>
      <c r="D31" s="223" t="str">
        <f>CONCATENATE(Dokumentationshilfe!AN263," - ",Dokumentationshilfe!AZ263)</f>
        <v>46 - 58</v>
      </c>
      <c r="E31" s="223"/>
      <c r="F31" s="223"/>
      <c r="G31" s="73" t="str">
        <f>Dokumentationshilfe!AY259</f>
        <v>g/l</v>
      </c>
    </row>
    <row r="32" spans="2:7" ht="15.75" thickBot="1" x14ac:dyDescent="0.25">
      <c r="B32" s="73" t="str">
        <f>Dokumentationshilfe!A293</f>
        <v>UA</v>
      </c>
      <c r="C32" s="74">
        <f>Dokumentationshilfe!J299</f>
        <v>381</v>
      </c>
      <c r="D32" s="223" t="str">
        <f>CONCATENATE(Dokumentationshilfe!D299," - ",Dokumentationshilfe!P299)</f>
        <v>336 - 426</v>
      </c>
      <c r="E32" s="223"/>
      <c r="F32" s="223"/>
      <c r="G32" s="73" t="str">
        <f>Dokumentationshilfe!O295</f>
        <v>µmol/l</v>
      </c>
    </row>
    <row r="33" spans="2:7" ht="15.75" thickBot="1" x14ac:dyDescent="0.25">
      <c r="B33" s="73" t="str">
        <f>Dokumentationshilfe!S293</f>
        <v>Test</v>
      </c>
      <c r="C33" s="74" t="str">
        <f>Dokumentationshilfe!AB299</f>
        <v/>
      </c>
      <c r="D33" s="223" t="str">
        <f>CONCATENATE(Dokumentationshilfe!V299," - ",Dokumentationshilfe!AH299)</f>
        <v xml:space="preserve"> - </v>
      </c>
      <c r="E33" s="223"/>
      <c r="F33" s="223"/>
      <c r="G33" s="73" t="str">
        <f>Dokumentationshilfe!AG295</f>
        <v>Einheit</v>
      </c>
    </row>
    <row r="34" spans="2:7" ht="15.75" thickBot="1" x14ac:dyDescent="0.25">
      <c r="B34" s="73" t="str">
        <f>Dokumentationshilfe!AK293</f>
        <v>Test</v>
      </c>
      <c r="C34" s="74" t="str">
        <f>Dokumentationshilfe!AT299</f>
        <v/>
      </c>
      <c r="D34" s="223" t="str">
        <f>CONCATENATE(Dokumentationshilfe!AN299," - ",Dokumentationshilfe!AZ299)</f>
        <v xml:space="preserve"> - </v>
      </c>
      <c r="E34" s="223"/>
      <c r="F34" s="223"/>
      <c r="G34" s="73" t="str">
        <f>Dokumentationshilfe!AY295</f>
        <v>Einheit</v>
      </c>
    </row>
  </sheetData>
  <sheetProtection algorithmName="SHA-512" hashValue="LD+Oj581cyCrwExZ0UrUyHUHCU4e5VfLrK6soE6AG7bLF6/mBMfZV6jSbQvQxMJ3zpWGpC51RAHElj746aFtRg==" saltValue="9AMbF9hb+WCBTIqXs99YVA=="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4" t="s">
        <v>243</v>
      </c>
      <c r="C2" s="245"/>
      <c r="D2" s="245"/>
      <c r="E2" s="245"/>
      <c r="F2" s="245"/>
      <c r="G2" s="246"/>
      <c r="I2" s="244" t="s">
        <v>244</v>
      </c>
      <c r="J2" s="245"/>
      <c r="K2" s="245"/>
      <c r="L2" s="245"/>
      <c r="M2" s="246"/>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2" t="s">
        <v>229</v>
      </c>
      <c r="J4" s="253"/>
      <c r="K4" s="253"/>
      <c r="L4" s="253"/>
      <c r="M4" s="254"/>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144</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5" t="str">
        <f>IF(OR(F5="VK manuell eingeben",F5="Parameter eingeben"),"",IF(OR(F5=0,F5=""),"",IF(AND(E5="",F5&lt;&gt;"",F5&lt;&gt;0),_xlfn.CONCAT(Hilfstabelle!Q39,MAX(C5,D5)-F5,Hilfstabelle!Q40,MAX(C5,D5)+F5,Hilfstabelle!Q41),IF(E5&lt;F5,Hilfstabelle!Q43,IF(E5&gt;F5,Hilfstabelle!Q44,"")))))</f>
        <v/>
      </c>
      <c r="D7" s="255"/>
      <c r="E7" s="255"/>
      <c r="F7" s="255"/>
      <c r="G7" s="256"/>
      <c r="I7" s="98" t="str">
        <f>Dokumentationshilfe!S5</f>
        <v>K</v>
      </c>
      <c r="J7" s="99"/>
      <c r="K7" s="99"/>
      <c r="L7" s="100">
        <f>Dokumentationshilfe!AB11</f>
        <v>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57"/>
      <c r="D8" s="257"/>
      <c r="E8" s="257"/>
      <c r="F8" s="257"/>
      <c r="G8" s="258"/>
      <c r="I8" s="103" t="str">
        <f>Dokumentationshilfe!AK5</f>
        <v>Cl</v>
      </c>
      <c r="J8" s="104"/>
      <c r="K8" s="104"/>
      <c r="L8" s="105">
        <f>Dokumentationshilfe!AT11</f>
        <v>100</v>
      </c>
      <c r="M8" s="106" t="str">
        <f t="shared" si="0"/>
        <v>Analysesystem wählen</v>
      </c>
    </row>
    <row r="9" spans="2:13" ht="16.5" customHeight="1" thickBot="1" x14ac:dyDescent="0.25">
      <c r="B9" s="107"/>
      <c r="C9" s="259"/>
      <c r="D9" s="259"/>
      <c r="E9" s="259"/>
      <c r="F9" s="259"/>
      <c r="G9" s="260"/>
      <c r="I9" s="98" t="str">
        <f>Dokumentationshilfe!A41</f>
        <v>ALB</v>
      </c>
      <c r="J9" s="99"/>
      <c r="K9" s="99"/>
      <c r="L9" s="100">
        <f>Dokumentationshilfe!J47</f>
        <v>40</v>
      </c>
      <c r="M9" s="101" t="str">
        <f t="shared" si="0"/>
        <v>Analysesystem wählen</v>
      </c>
    </row>
    <row r="10" spans="2:13" ht="16.5" customHeight="1" thickTop="1" x14ac:dyDescent="0.2">
      <c r="I10" s="98" t="str">
        <f>Dokumentationshilfe!S41</f>
        <v>ALP</v>
      </c>
      <c r="J10" s="99"/>
      <c r="K10" s="99"/>
      <c r="L10" s="100">
        <f>Dokumentationshilfe!AB47</f>
        <v>122</v>
      </c>
      <c r="M10" s="101" t="str">
        <f t="shared" si="0"/>
        <v>Analysesystem wählen</v>
      </c>
    </row>
    <row r="11" spans="2:13" ht="16.5" customHeight="1" thickBot="1" x14ac:dyDescent="0.25">
      <c r="I11" s="103" t="str">
        <f>Dokumentationshilfe!AK41</f>
        <v>AMYL</v>
      </c>
      <c r="J11" s="104"/>
      <c r="K11" s="104"/>
      <c r="L11" s="105">
        <f>Dokumentationshilfe!AT47</f>
        <v>139</v>
      </c>
      <c r="M11" s="106" t="str">
        <f t="shared" si="0"/>
        <v>Analysesystem wählen</v>
      </c>
    </row>
    <row r="12" spans="2:13" ht="16.5" customHeight="1" thickTop="1" thickBot="1" x14ac:dyDescent="0.3">
      <c r="B12" s="261" t="s">
        <v>255</v>
      </c>
      <c r="C12" s="262"/>
      <c r="D12" s="262"/>
      <c r="E12" s="262"/>
      <c r="F12" s="262"/>
      <c r="G12" s="263"/>
      <c r="I12" s="98" t="str">
        <f>Dokumentationshilfe!A77</f>
        <v>BUN</v>
      </c>
      <c r="J12" s="99"/>
      <c r="K12" s="99"/>
      <c r="L12" s="100">
        <f>Dokumentationshilfe!J83</f>
        <v>14.9</v>
      </c>
      <c r="M12" s="101" t="str">
        <f t="shared" si="0"/>
        <v>Analysesystem wählen</v>
      </c>
    </row>
    <row r="13" spans="2:13" ht="16.5" customHeight="1" thickBot="1" x14ac:dyDescent="0.25">
      <c r="B13" s="96"/>
      <c r="G13" s="97"/>
      <c r="I13" s="98" t="str">
        <f>Dokumentationshilfe!S77</f>
        <v>Ca</v>
      </c>
      <c r="J13" s="99"/>
      <c r="K13" s="99"/>
      <c r="L13" s="100">
        <f>Dokumentationshilfe!AB83</f>
        <v>2.7</v>
      </c>
      <c r="M13" s="101" t="str">
        <f t="shared" si="0"/>
        <v>Analysesystem wählen</v>
      </c>
    </row>
    <row r="14" spans="2:13" ht="16.5" customHeight="1" x14ac:dyDescent="0.2">
      <c r="B14" s="108" t="s">
        <v>256</v>
      </c>
      <c r="C14" s="251" t="s">
        <v>257</v>
      </c>
      <c r="D14" s="251"/>
      <c r="E14" s="109" t="s">
        <v>258</v>
      </c>
      <c r="F14" s="110" t="s">
        <v>259</v>
      </c>
      <c r="G14" s="111"/>
      <c r="I14" s="103" t="str">
        <f>Dokumentationshilfe!AK77</f>
        <v>CPK</v>
      </c>
      <c r="J14" s="104"/>
      <c r="K14" s="104"/>
      <c r="L14" s="105">
        <f>Dokumentationshilfe!AT83</f>
        <v>290</v>
      </c>
      <c r="M14" s="106" t="str">
        <f t="shared" si="0"/>
        <v>Analysesystem wählen</v>
      </c>
    </row>
    <row r="15" spans="2:13" ht="16.5" customHeight="1" thickBot="1" x14ac:dyDescent="0.25">
      <c r="B15" s="112"/>
      <c r="C15" s="243"/>
      <c r="D15" s="243"/>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153</v>
      </c>
      <c r="M15" s="101" t="str">
        <f t="shared" si="0"/>
        <v>Analysesystem wählen</v>
      </c>
    </row>
    <row r="16" spans="2:13" ht="16.5" customHeight="1" thickTop="1" x14ac:dyDescent="0.2">
      <c r="I16" s="98" t="str">
        <f>Dokumentationshilfe!S113</f>
        <v>DBIL</v>
      </c>
      <c r="J16" s="99"/>
      <c r="K16" s="99"/>
      <c r="L16" s="100">
        <f>Dokumentationshilfe!AB119</f>
        <v>30.8</v>
      </c>
      <c r="M16" s="101" t="str">
        <f t="shared" si="0"/>
        <v>Analysesystem wählen</v>
      </c>
    </row>
    <row r="17" spans="2:13" ht="16.5" customHeight="1" thickBot="1" x14ac:dyDescent="0.25">
      <c r="I17" s="103" t="str">
        <f>Dokumentationshilfe!AK113</f>
        <v>GGT</v>
      </c>
      <c r="J17" s="104"/>
      <c r="K17" s="104"/>
      <c r="L17" s="105">
        <f>Dokumentationshilfe!AT119</f>
        <v>100</v>
      </c>
      <c r="M17" s="106" t="str">
        <f t="shared" si="0"/>
        <v>Analysesystem wählen</v>
      </c>
    </row>
    <row r="18" spans="2:13" ht="16.5" customHeight="1" thickTop="1" thickBot="1" x14ac:dyDescent="0.3">
      <c r="B18" s="244" t="s">
        <v>260</v>
      </c>
      <c r="C18" s="245"/>
      <c r="D18" s="245"/>
      <c r="E18" s="245"/>
      <c r="F18" s="245"/>
      <c r="G18" s="246"/>
      <c r="I18" s="98" t="str">
        <f>Dokumentationshilfe!A149</f>
        <v>GLU</v>
      </c>
      <c r="J18" s="99"/>
      <c r="K18" s="99"/>
      <c r="L18" s="100">
        <f>Dokumentationshilfe!J155</f>
        <v>6.2</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0" t="s">
        <v>262</v>
      </c>
      <c r="C19" s="241"/>
      <c r="D19" s="241"/>
      <c r="E19" s="241"/>
      <c r="F19" s="241"/>
      <c r="G19" s="242"/>
      <c r="I19" s="98" t="str">
        <f>Dokumentationshilfe!S149</f>
        <v>GOT</v>
      </c>
      <c r="J19" s="99"/>
      <c r="K19" s="99"/>
      <c r="L19" s="100">
        <f>Dokumentationshilfe!AB155</f>
        <v>107</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47" t="s">
        <v>261</v>
      </c>
      <c r="C20" s="248"/>
      <c r="D20" s="249" t="str">
        <f>CONCATENATE("Mittelwert der Messwerte von ",C21," (MW):")</f>
        <v>Mittelwert der Messwerte von Auswahl (MW):</v>
      </c>
      <c r="E20" s="250"/>
      <c r="F20" s="250"/>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83</v>
      </c>
      <c r="M20" s="101" t="str">
        <f t="shared" si="1"/>
        <v>Analysesystem wählen</v>
      </c>
    </row>
    <row r="21" spans="2:13" ht="16.5" customHeight="1" x14ac:dyDescent="0.25">
      <c r="B21" s="120"/>
      <c r="C21" s="121" t="s">
        <v>36</v>
      </c>
      <c r="D21" s="236" t="str">
        <f>CONCATENATE("Variationskoeffiezient der Messwerte von ",C21," (VK):")</f>
        <v>Variationskoeffiezient der Messwerte von Auswahl (VK):</v>
      </c>
      <c r="E21" s="237"/>
      <c r="F21" s="237"/>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1.06</v>
      </c>
      <c r="M21" s="101" t="str">
        <f t="shared" si="1"/>
        <v>Analysesystem wählen</v>
      </c>
    </row>
    <row r="22" spans="2:13" ht="16.5" customHeight="1" x14ac:dyDescent="0.2">
      <c r="B22" s="96"/>
      <c r="D22" s="236" t="str">
        <f>CONCATENATE("Standardabweichung der Messwerte von ",C21," (s):")</f>
        <v>Standardabweichung der Messwerte von Auswahl (s):</v>
      </c>
      <c r="E22" s="237"/>
      <c r="F22" s="237"/>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151</v>
      </c>
      <c r="M22" s="101" t="str">
        <f t="shared" si="1"/>
        <v>Analysesystem wählen</v>
      </c>
    </row>
    <row r="23" spans="2:13" ht="16.5" customHeight="1" x14ac:dyDescent="0.2">
      <c r="B23" s="96"/>
      <c r="D23" s="236" t="str">
        <f>CONCATENATE("Maximale absolute Spannweite der Messwerte von ",C21,":")</f>
        <v>Maximale absolute Spannweite der Messwerte von Auswahl:</v>
      </c>
      <c r="E23" s="237"/>
      <c r="F23" s="237"/>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44</v>
      </c>
      <c r="M23" s="101" t="str">
        <f t="shared" si="1"/>
        <v>Analysesystem wählen</v>
      </c>
    </row>
    <row r="24" spans="2:13" ht="16.5" customHeight="1" x14ac:dyDescent="0.2">
      <c r="B24" s="96"/>
      <c r="D24" s="236" t="str">
        <f>CONCATENATE("Maximale relative Spannweite der Messwerte von ",C21," in s:")</f>
        <v>Maximale relative Spannweite der Messwerte von Auswahl in s:</v>
      </c>
      <c r="E24" s="237"/>
      <c r="F24" s="237"/>
      <c r="G24" s="123" t="str">
        <f>IF(OR(C21="Auswahl",C21=""),"Parameter auswählen",IFERROR(_xlfn.TEXTJOIN( ,FALSE,ROUND(G23/G22,2)," s"),"0"))</f>
        <v>Parameter auswählen</v>
      </c>
      <c r="I24" s="98" t="str">
        <f>Dokumentationshilfe!A221</f>
        <v>Mg</v>
      </c>
      <c r="J24" s="99"/>
      <c r="K24" s="99"/>
      <c r="L24" s="100">
        <f>Dokumentationshilfe!J227</f>
        <v>1.06</v>
      </c>
      <c r="M24" s="101" t="str">
        <f t="shared" si="1"/>
        <v>Analysesystem wählen</v>
      </c>
    </row>
    <row r="25" spans="2:13" ht="16.5" customHeight="1" x14ac:dyDescent="0.2">
      <c r="B25" s="96"/>
      <c r="D25" s="236" t="str">
        <f>CONCATENATE("max. rel. Spannweite der Messwerte von ",C21," in s (s gemäss Qualab):")</f>
        <v>max. rel. Spannweite der Messwerte von Auswahl in s (s gemäss Qualab):</v>
      </c>
      <c r="E25" s="237"/>
      <c r="F25" s="237"/>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1.29</v>
      </c>
      <c r="M25" s="101" t="str">
        <f t="shared" si="1"/>
        <v>Analysesystem wählen</v>
      </c>
    </row>
    <row r="26" spans="2:13" ht="16.5" customHeight="1" thickBot="1" x14ac:dyDescent="0.25">
      <c r="B26" s="107"/>
      <c r="C26" s="124"/>
      <c r="D26" s="238" t="str">
        <f>CONCATENATE("Anzahl Messungen des Parameter ",C21,":")</f>
        <v>Anzahl Messungen des Parameter Auswahl:</v>
      </c>
      <c r="E26" s="239"/>
      <c r="F26" s="239"/>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50</v>
      </c>
      <c r="M26" s="101" t="str">
        <f t="shared" si="1"/>
        <v>Analysesystem wählen</v>
      </c>
    </row>
    <row r="27" spans="2:13" ht="16.5" customHeight="1" thickTop="1" x14ac:dyDescent="0.2">
      <c r="I27" s="98" t="str">
        <f>Dokumentationshilfe!A257</f>
        <v>TCHO</v>
      </c>
      <c r="J27" s="99"/>
      <c r="K27" s="99"/>
      <c r="L27" s="100">
        <f>Dokumentationshilfe!J263</f>
        <v>4.55</v>
      </c>
      <c r="M27" s="101" t="str">
        <f t="shared" si="1"/>
        <v>Analysesystem wählen</v>
      </c>
    </row>
    <row r="28" spans="2:13" ht="16.5" customHeight="1" x14ac:dyDescent="0.2">
      <c r="I28" s="98" t="str">
        <f>Dokumentationshilfe!S257</f>
        <v>TG</v>
      </c>
      <c r="J28" s="99"/>
      <c r="K28" s="99"/>
      <c r="L28" s="100">
        <f>Dokumentationshilfe!AB263</f>
        <v>1.53</v>
      </c>
      <c r="M28" s="101" t="str">
        <f t="shared" si="1"/>
        <v>Analysesystem wählen</v>
      </c>
    </row>
    <row r="29" spans="2:13" ht="16.5" customHeight="1" x14ac:dyDescent="0.2">
      <c r="I29" s="98" t="str">
        <f>Dokumentationshilfe!AK257</f>
        <v>TP</v>
      </c>
      <c r="J29" s="99"/>
      <c r="K29" s="99"/>
      <c r="L29" s="100">
        <f>Dokumentationshilfe!AT263</f>
        <v>52</v>
      </c>
      <c r="M29" s="101" t="str">
        <f t="shared" si="1"/>
        <v>Analysesystem wählen</v>
      </c>
    </row>
    <row r="30" spans="2:13" ht="16.5" customHeight="1" x14ac:dyDescent="0.2">
      <c r="I30" s="98" t="str">
        <f>Dokumentationshilfe!A293</f>
        <v>UA</v>
      </c>
      <c r="J30" s="99"/>
      <c r="K30" s="99"/>
      <c r="L30" s="100">
        <f>Dokumentationshilfe!J299</f>
        <v>381</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5"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x14ac:dyDescent="0.2">
      <c r="I32" s="98" t="str">
        <f>Dokumentationshilfe!AK293</f>
        <v>Test</v>
      </c>
      <c r="J32" s="99"/>
      <c r="K32" s="99"/>
      <c r="L32" s="100" t="str">
        <f>Dokumentationshilfe!AT299</f>
        <v/>
      </c>
      <c r="M32" s="101" t="str">
        <f t="shared" si="2"/>
        <v>Analysesystem wählen</v>
      </c>
    </row>
    <row r="33" spans="9:13" ht="16.5" customHeight="1" x14ac:dyDescent="0.2">
      <c r="I33" s="98">
        <f>Dokumentationshilfe!A329</f>
        <v>0</v>
      </c>
      <c r="J33" s="99"/>
      <c r="K33" s="99"/>
      <c r="L33" s="100">
        <f>Dokumentationshilfe!J335</f>
        <v>0</v>
      </c>
      <c r="M33" s="101" t="str">
        <f t="shared" si="2"/>
        <v>Analysesystem wählen</v>
      </c>
    </row>
    <row r="34" spans="9:13" ht="16.5" customHeight="1" x14ac:dyDescent="0.2">
      <c r="I34" s="98">
        <f>Dokumentationshilfe!S329</f>
        <v>0</v>
      </c>
      <c r="J34" s="99"/>
      <c r="K34" s="99"/>
      <c r="L34" s="100">
        <f>Dokumentationshilfe!AB335</f>
        <v>0</v>
      </c>
      <c r="M34" s="101" t="str">
        <f t="shared" si="2"/>
        <v>Analysesystem wählen</v>
      </c>
    </row>
    <row r="35" spans="9:13" ht="16.5" customHeight="1" thickBot="1" x14ac:dyDescent="0.25">
      <c r="I35" s="116">
        <f>Dokumentationshilfe!AK329</f>
        <v>0</v>
      </c>
      <c r="J35" s="113"/>
      <c r="K35" s="113"/>
      <c r="L35" s="117">
        <f>Dokumentationshilfe!AT335</f>
        <v>0</v>
      </c>
      <c r="M35" s="118" t="str">
        <f t="shared" si="2"/>
        <v>Analysesystem wählen</v>
      </c>
    </row>
    <row r="36" spans="9:13" ht="16.5" customHeight="1" thickTop="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OAVwkf+M0Ye9UCbqpVM6IMX0RYPWrUnUQyMeBv1IdPDHAAetpRDqClzjm+yEYBGdO/lJkcGJPVkgdxEdWAG7Rg==" saltValue="OlbsB/qwfJE9MYulLhi5mA=="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F1" workbookViewId="0">
      <selection activeCell="R20" sqref="R20"/>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4" t="s">
        <v>207</v>
      </c>
      <c r="R28" s="264"/>
      <c r="S28" s="264"/>
      <c r="T28" s="264"/>
      <c r="U28" s="26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4"/>
      <c r="R29" s="264"/>
      <c r="S29" s="264"/>
      <c r="T29" s="264"/>
      <c r="U29" s="26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4"/>
      <c r="R30" s="264"/>
      <c r="S30" s="264"/>
      <c r="T30" s="264"/>
      <c r="U30" s="26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4"/>
      <c r="R31" s="264"/>
      <c r="S31" s="264"/>
      <c r="T31" s="264"/>
      <c r="U31" s="264"/>
      <c r="V31" s="70"/>
      <c r="W31" s="70"/>
      <c r="X31" t="str">
        <f>Dokumentationshilfe!S293</f>
        <v>Test</v>
      </c>
      <c r="AB31" t="s">
        <v>62</v>
      </c>
      <c r="AC31" t="s">
        <v>97</v>
      </c>
      <c r="AD31">
        <v>1000000</v>
      </c>
    </row>
    <row r="32" spans="3:30" ht="13.5" thickBot="1" x14ac:dyDescent="0.25">
      <c r="Q32" s="264"/>
      <c r="R32" s="264"/>
      <c r="S32" s="264"/>
      <c r="T32" s="264"/>
      <c r="U32" s="26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4"/>
      <c r="R33" s="264"/>
      <c r="S33" s="264"/>
      <c r="T33" s="264"/>
      <c r="U33" s="264"/>
      <c r="V33" s="70"/>
      <c r="W33" s="70"/>
      <c r="X33">
        <f>Dokumentationshilfe!A329</f>
        <v>0</v>
      </c>
    </row>
    <row r="34" spans="3:30" x14ac:dyDescent="0.2">
      <c r="C34" s="4"/>
      <c r="D34" s="5"/>
      <c r="E34" s="5"/>
      <c r="F34" s="5"/>
      <c r="G34" s="5"/>
      <c r="H34" s="5"/>
      <c r="I34" s="5"/>
      <c r="J34" s="5"/>
      <c r="K34" s="5"/>
      <c r="L34" s="8"/>
      <c r="Q34" s="264"/>
      <c r="R34" s="264"/>
      <c r="S34" s="264"/>
      <c r="T34" s="264"/>
      <c r="U34" s="264"/>
      <c r="V34" s="70"/>
      <c r="W34" s="70"/>
      <c r="X34">
        <f>Dokumentationshilfe!S329</f>
        <v>0</v>
      </c>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4"/>
      <c r="R35" s="264"/>
      <c r="S35" s="264"/>
      <c r="T35" s="264"/>
      <c r="U35" s="264"/>
      <c r="V35" s="70"/>
      <c r="W35" s="70"/>
      <c r="X35">
        <f>Dokumentationshilfe!AK329</f>
        <v>0</v>
      </c>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4vOb2mzjVoenf1DsfVzXRPnjETNJ/SUrv/hnDFqjIaFluMpnwO44jTC1pufT0oJ7t2lrAOSlN4SjIgVDNKye/w==" saltValue="jULpdkC6HkCXgCUKnlq2IQ=="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D89" sqref="D8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5" t="s">
        <v>50</v>
      </c>
      <c r="C3" s="265"/>
      <c r="D3" s="265"/>
      <c r="E3" s="26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0.25</v>
      </c>
      <c r="E25" s="62" t="s">
        <v>73</v>
      </c>
      <c r="F25" s="79">
        <v>0.05</v>
      </c>
    </row>
    <row r="26" spans="2:6" ht="16.5" customHeight="1" x14ac:dyDescent="0.2">
      <c r="B26" s="62" t="s">
        <v>75</v>
      </c>
      <c r="C26" s="77">
        <v>0.25</v>
      </c>
      <c r="D26" s="77">
        <v>0.25</v>
      </c>
      <c r="E26" s="62" t="s">
        <v>73</v>
      </c>
      <c r="F26" s="79">
        <v>0.05</v>
      </c>
    </row>
    <row r="27" spans="2:6" ht="12.6" customHeight="1" x14ac:dyDescent="0.2">
      <c r="B27" s="62" t="s">
        <v>76</v>
      </c>
      <c r="C27" s="77">
        <v>0.25</v>
      </c>
      <c r="D27" s="77">
        <v>0.25</v>
      </c>
      <c r="E27" s="62" t="s">
        <v>73</v>
      </c>
      <c r="F27" s="79">
        <v>0.05</v>
      </c>
    </row>
    <row r="28" spans="2:6" ht="12.6" customHeight="1" x14ac:dyDescent="0.2">
      <c r="B28" s="62" t="s">
        <v>77</v>
      </c>
      <c r="C28" s="77">
        <v>0.25</v>
      </c>
      <c r="D28" s="77">
        <v>0.25</v>
      </c>
      <c r="E28" s="62" t="s">
        <v>73</v>
      </c>
      <c r="F28" s="79">
        <v>0.05</v>
      </c>
    </row>
    <row r="29" spans="2:6" ht="12.6" customHeight="1" x14ac:dyDescent="0.2">
      <c r="B29" s="62" t="s">
        <v>78</v>
      </c>
      <c r="C29" s="77">
        <v>0.25</v>
      </c>
      <c r="D29" s="77">
        <v>0.25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0.25</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0.21</v>
      </c>
      <c r="E76" s="60" t="s">
        <v>48</v>
      </c>
      <c r="F76" s="79">
        <v>0.1</v>
      </c>
    </row>
    <row r="77" spans="2:6" x14ac:dyDescent="0.2">
      <c r="B77" s="60" t="s">
        <v>127</v>
      </c>
      <c r="C77" s="61">
        <v>0.21</v>
      </c>
      <c r="D77" s="61">
        <v>0.21</v>
      </c>
      <c r="E77" s="60" t="s">
        <v>48</v>
      </c>
      <c r="F77" s="79">
        <v>0.1</v>
      </c>
    </row>
    <row r="78" spans="2:6" x14ac:dyDescent="0.2">
      <c r="B78" s="60" t="s">
        <v>128</v>
      </c>
      <c r="C78" s="61">
        <v>0.21</v>
      </c>
      <c r="D78" s="61">
        <v>0.21</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0.18</v>
      </c>
      <c r="E85" s="62" t="s">
        <v>73</v>
      </c>
      <c r="F85" s="79">
        <v>0.05</v>
      </c>
    </row>
    <row r="86" spans="2:6" x14ac:dyDescent="0.2">
      <c r="B86" s="60" t="s">
        <v>137</v>
      </c>
      <c r="C86" s="61">
        <v>0.18</v>
      </c>
      <c r="D86" s="61">
        <v>0.18</v>
      </c>
      <c r="E86" s="62" t="s">
        <v>73</v>
      </c>
      <c r="F86" s="79">
        <v>0.05</v>
      </c>
    </row>
    <row r="87" spans="2:6" x14ac:dyDescent="0.2">
      <c r="B87" s="60" t="s">
        <v>138</v>
      </c>
      <c r="C87" s="61">
        <v>0.18</v>
      </c>
      <c r="D87" s="61">
        <v>0.18</v>
      </c>
      <c r="E87" s="62" t="s">
        <v>73</v>
      </c>
      <c r="F87" s="79">
        <v>0.05</v>
      </c>
    </row>
    <row r="88" spans="2:6" x14ac:dyDescent="0.2">
      <c r="B88" s="60" t="s">
        <v>139</v>
      </c>
      <c r="C88" s="61">
        <v>0.18</v>
      </c>
      <c r="D88" s="61">
        <v>0.18</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0.18</v>
      </c>
      <c r="E137" s="62" t="s">
        <v>48</v>
      </c>
      <c r="F137" s="79">
        <v>0.06</v>
      </c>
    </row>
    <row r="138" spans="2:6" x14ac:dyDescent="0.2">
      <c r="B138" s="62" t="s">
        <v>193</v>
      </c>
      <c r="C138" s="61">
        <v>0.18</v>
      </c>
      <c r="D138" s="61">
        <v>0.18</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usndNmDKLE6WLJtEVjK9iWKUnHYLWnbfS4yHQFcf4wehnIxuX9NQGmh67EqagWKAVQMwTUp42b4DR6WiZ9t7SA==" saltValue="xkUNynx/WMqP/utK9RFGUA=="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2024-07-10T06:45:17Z</cp:lastPrinted>
  <dcterms:created xsi:type="dcterms:W3CDTF">2005-09-09T12:29:27Z</dcterms:created>
  <dcterms:modified xsi:type="dcterms:W3CDTF">2025-01-03T15:02:13Z</dcterms:modified>
</cp:coreProperties>
</file>