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802\"/>
    </mc:Choice>
  </mc:AlternateContent>
  <xr:revisionPtr revIDLastSave="0" documentId="13_ncr:1_{0B1A8EB8-7909-48FD-9655-7D458A865DEE}"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<sst xmlns="http://schemas.openxmlformats.org/spreadsheetml/2006/main" count="1007" uniqueCount="267">
  <si>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</si>
  <si>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</si>
  <si>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</si>
  <si>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</si>
  <si>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</si>
  <si>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</si>
  <si>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</si>
  <si>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</si>
  <si>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</si>
  <si>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</si>
  <si>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</si>
  <si>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</si>
  <si>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</si>
  <si>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</si>
  <si>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</si>
  <si>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</si>
  <si>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</si>
  <si>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</si>
  <si>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</si>
  <si>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</si>
  <si>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</si>
  <si>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</si>
  <si>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</si>
  <si>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</si>
  <si>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</si>
  <si>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</si>
  <si>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</si>
  <si>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</si>
  <si>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</si>
  <si>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</si>
  <si>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</si>
  <si>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</si>
  <si>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</si>
  <si>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</si>
  <si>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</si>
  <si>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</si>
  <si>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</si>
  <si>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</si>
  <si>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</si>
  <si>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</si>
  <si>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</si>
  <si>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</si>
  <si>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</si>
  <si>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</si>
  <si>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</si>
  <si>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</si>
  <si>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</si>
  <si>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</si>
  <si>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</si>
  <si>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</si>
  <si>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</si>
  <si>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</si>
  <si>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</si>
  <si>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</si>
  <si>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</si>
  <si>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</si>
  <si>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</si>
  <si>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</si>
  <si>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</si>
  <si>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</si>
  <si>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</si>
  <si>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</si>
  <si>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</si>
  <si>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</si>
  <si>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</si>
  <si>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</si>
  <si>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</si>
  <si>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</si>
  <si>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</si>
  <si>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</si>
  <si>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</si>
  <si>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</si>
  <si>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</si>
  <si>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</si>
  <si>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</si>
  <si>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</si>
  <si>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</si>
  <si>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</si>
  <si>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</si>
  <si>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</si>
  <si>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</si>
  <si>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</si>
  <si>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</si>
  <si>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</si>
  <si>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</si>
  <si>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</si>
  <si>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</si>
  <si>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</si>
  <si>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</si>
  <si>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</si>
  <si>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</si>
  <si>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</si>
  <si>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</si>
  <si>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</si>
  <si>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</si>
  <si>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</si>
  <si>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</si>
  <si>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</si>
  <si>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</si>
  <si>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</si>
  <si>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</si>
  <si>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</si>
  <si>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</si>
  <si>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</si>
  <si>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</si>
  <si>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</si>
  <si>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</si>
  <si>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</si>
  <si>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</si>
  <si>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</si>
  <si>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</si>
  <si>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</si>
  <si>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</si>
  <si>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</si>
  <si>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</si>
  <si>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</si>
  <si>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</si>
  <si>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</si>
  <si>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</si>
  <si>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</si>
  <si>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</si>
  <si>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</si>
  <si>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</si>
  <si>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</si>
  <si>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</si>
  <si>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</si>
  <si>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</si>
  <si>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</si>
  <si>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</si>
  <si>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</si>
  <si>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</si>
  <si>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</si>
  <si>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</si>
  <si>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</si>
  <si>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</si>
  <si>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</si>
  <si>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</si>
  <si>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</si>
  <si>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</si>
  <si>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</si>
  <si>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</si>
  <si>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</si>
  <si>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</si>
  <si>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</si>
  <si>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</si>
  <si>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</si>
  <si>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</si>
  <si>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</si>
  <si>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</si>
  <si>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</si>
  <si>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</si>
  <si>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</si>
  <si>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</si>
  <si>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</si>
  <si>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</si>
  <si>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</si>
  <si>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</si>
  <si>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</si>
  <si>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</si>
  <si>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</si>
  <si>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</si>
  <si>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</si>
  <si>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</si>
  <si>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</si>
  <si>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</si>
  <si>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</si>
  <si>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</si>
  <si>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</si>
  <si>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</si>
  <si>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</si>
  <si>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</si>
  <si>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</si>
  <si>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</si>
  <si>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</si>
  <si>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</si>
  <si>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</si>
  <si>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</si>
  <si>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</si>
  <si>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</si>
  <si>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</si>
  <si>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</si>
  <si>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</si>
  <si>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</si>
  <si>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</si>
  <si>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</si>
  <si>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</si>
  <si>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</si>
  <si>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</si>
  <si>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</si>
  <si>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</si>
  <si>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</si>
  <si>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</si>
  <si>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</si>
  <si>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</si>
  <si>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</si>
  <si>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</si>
  <si>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</si>
  <si>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</si>
  <si>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</si>
  <si>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</si>
  <si>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</si>
  <si>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</si>
  <si>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</si>
  <si>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</si>
  <si>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</si>
  <si>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</si>
  <si>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</si>
  <si>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</si>
  <si>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</si>
  <si>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</si>
  <si>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</si>
  <si>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</si>
  <si>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</si>
  <si>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</si>
  <si>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</si>
  <si>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</si>
  <si>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</si>
  <si>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</si>
  <si>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</si>
  <si>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</si>
  <si>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</si>
  <si>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</si>
  <si>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</si>
  <si>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</si>
  <si>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</si>
  <si>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</si>
  <si>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</si>
  <si>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</si>
  <si>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</si>
  <si>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</si>
  <si>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</si>
  <si>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</si>
  <si>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</si>
  <si>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</si>
  <si>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</si>
  <si>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</si>
  <si>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</si>
  <si>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</si>
  <si>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</si>
  <si>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</si>
  <si>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</si>
  <si>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</si>
  <si>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</si>
  <si>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</si>
  <si>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</si>
  <si>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</si>
  <si>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</si>
  <si>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</si>
  <si>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</si>
  <si>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</si>
  <si>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</si>
  <si>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</si>
  <si>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</si>
  <si>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</si>
  <si>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</si>
  <si>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</si>
  <si>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</si>
  <si>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</si>
  <si>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</si>
  <si>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</si>
  <si>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</si>
  <si>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</si>
  <si>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</si>
  <si>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</si>
  <si>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</si>
  <si>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Niedrig 
Ziel: 8.0 / Grenzwerte: 1.6</t>
  </si>
  <si>
    <t>Level 2 Hoch 
Ziel: 50.2 / Grenzwerte: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</si>
</sst>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166" fontId="16" fillId="0" borderId="0" xfId="0" quotePrefix="1" applyNumberFormat="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110" zoomScaleNormal="110" zoomScalePageLayoutView="85" workbookViewId="0">
      <selection activeCell="T17" sqref="T17"/>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250802</v>
      </c>
      <c r="U3" s="147"/>
      <c r="V3" s="147"/>
      <c r="W3" s="147"/>
      <c r="X3" s="147"/>
      <c r="Y3" s="147"/>
      <c r="Z3" s="147"/>
      <c r="AA3" s="147"/>
      <c r="AB3" s="147"/>
      <c r="AC3" s="147"/>
      <c r="AD3" s="147"/>
      <c r="AE3" s="147"/>
      <c r="AF3" s="146" t="s">
        <v>28</v>
      </c>
      <c r="AG3" s="146"/>
      <c r="AH3" s="146"/>
      <c r="AI3" s="146"/>
      <c r="AJ3" s="146"/>
      <c r="AK3" s="129">
        <v>46239</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2" t="str">
        <f>IF($V$4="","Nach jedem Gebrauch eine neue Vorlage öffnen -&gt; Speichern unter","")</f>
        <v/>
      </c>
      <c r="AN4" s="172"/>
      <c r="AO4" s="172"/>
      <c r="AP4" s="172"/>
      <c r="AQ4" s="172"/>
      <c r="AR4" s="172"/>
      <c r="AS4" s="172"/>
      <c r="AT4" s="172"/>
      <c r="AU4" s="172"/>
      <c r="AV4" s="172"/>
      <c r="AW4" s="172"/>
      <c r="AX4" s="172"/>
      <c r="AY4" s="172"/>
      <c r="AZ4" s="172"/>
      <c r="BA4" s="172"/>
      <c r="BB4" s="172"/>
      <c r="BC4" s="172"/>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81" t="s">
        <v>265</v>
      </c>
      <c r="B7" s="182"/>
      <c r="C7" s="18"/>
      <c r="D7" s="165" t="str">
        <f>IF(AND($V$4="Eine Vorlage zur Zielwertermittlung",NOT(L7="----------")),"neuer Zielwert",IF(NOT($V$4="Eine Vorlage zur Zielwertermittlung"),"Zielwert",""))</f>
        <v>Zielwert</v>
      </c>
      <c r="E7" s="166"/>
      <c r="F7" s="166"/>
      <c r="G7" s="166"/>
      <c r="H7" s="166"/>
      <c r="I7" s="166"/>
      <c r="J7" s="166"/>
      <c r="K7" s="167"/>
      <c r="L7" s="180">
        <v>8</v>
      </c>
      <c r="M7" s="180"/>
      <c r="N7" s="180"/>
      <c r="O7" s="148" t="str">
        <f>IFERROR(VLOOKUP(A5,'Qualabtoleranzen&amp;Einheiten'!$B$6:$E$201,4,FALSE),"Einheit")</f>
        <v>mg/l</v>
      </c>
      <c r="P7" s="149"/>
      <c r="Q7" s="150"/>
      <c r="R7" s="19"/>
      <c r="S7" s="181" t="s">
        <v>266</v>
      </c>
      <c r="T7" s="182"/>
      <c r="U7" s="18"/>
      <c r="V7" s="165" t="str">
        <f>IF(AND($V$4="Eine Vorlage zur Zielwertermittlung",NOT(AD7="----------")),"neuer Zielwert",IF(NOT($V$4="Eine Vorlage zur Zielwertermittlung"),"Zielwert",""))</f>
        <v>Zielwert</v>
      </c>
      <c r="W7" s="166"/>
      <c r="X7" s="166"/>
      <c r="Y7" s="166"/>
      <c r="Z7" s="166"/>
      <c r="AA7" s="166"/>
      <c r="AB7" s="166"/>
      <c r="AC7" s="167"/>
      <c r="AD7" s="171">
        <v>50.2</v>
      </c>
      <c r="AE7" s="171"/>
      <c r="AF7" s="171"/>
      <c r="AG7" s="148" t="str">
        <f>IFERROR(VLOOKUP(S5,'Qualabtoleranzen&amp;Einheiten'!$B$6:$E$201,4,FALSE),"Einheit")</f>
        <v>mg/l</v>
      </c>
      <c r="AH7" s="149"/>
      <c r="AI7" s="150"/>
      <c r="AJ7" s="37"/>
      <c r="AK7" s="176" t="s">
        <v>262</v>
      </c>
      <c r="AL7" s="177"/>
      <c r="AM7" s="18"/>
      <c r="AN7" s="165" t="str">
        <f>IF(AND($V$4="Eine Vorlage zur Zielwertermittlung",NOT(AV7="----------")),"neuer Zielwert",IF(NOT($V$4="Eine Vorlage zur Zielwertermittlung"),"Zielwert",""))</f>
        <v>Zielwert</v>
      </c>
      <c r="AO7" s="166"/>
      <c r="AP7" s="166"/>
      <c r="AQ7" s="166"/>
      <c r="AR7" s="166"/>
      <c r="AS7" s="166"/>
      <c r="AT7" s="166"/>
      <c r="AU7" s="167"/>
      <c r="AV7" s="171" t="str" cm="1">
        <f t="array" ref="AV7">IF(NOT($V$4="Eine Vorlage zur Zielwertermittlung"),"",IF(AND(AL13:AL37="",$V$4="Eine Vorlage zur Zielwertermittlung"),"----------",ROUND(AVERAGE(AL13:AL37),IF(AL12="0 Komastellen",0,IF(AL12="1 Komastelle",1,IF(AL12="2 Komastellen",2,IF(AL12="3 Komastellen",3,1)))))))</f>
        <v/>
      </c>
      <c r="AW7" s="171"/>
      <c r="AX7" s="171"/>
      <c r="AY7" s="148" t="str">
        <f>IFERROR(VLOOKUP(AK5,'Qualabtoleranzen&amp;Einheiten'!$B$6:$E$201,4,FALSE),"Einheit")</f>
        <v>Einheit</v>
      </c>
      <c r="AZ7" s="149"/>
      <c r="BA7" s="150"/>
    </row>
    <row r="8" spans="1:56" ht="12.75" customHeight="1" x14ac:dyDescent="0.2">
      <c r="A8" s="183"/>
      <c r="B8" s="184"/>
      <c r="C8" s="18"/>
      <c r="D8" s="168" t="str">
        <f>IF(L8="","","Standardabweichung")</f>
        <v>Standardabweichung</v>
      </c>
      <c r="E8" s="168"/>
      <c r="F8" s="168"/>
      <c r="G8" s="168"/>
      <c r="H8" s="168"/>
      <c r="I8" s="168"/>
      <c r="J8" s="168"/>
      <c r="K8" s="168"/>
      <c r="L8" s="169">
        <v>0.5</v>
      </c>
      <c r="M8" s="169"/>
      <c r="N8" s="169"/>
      <c r="O8" s="137" t="str">
        <f>IF(L8="","",O7)</f>
        <v>mg/l</v>
      </c>
      <c r="P8" s="137"/>
      <c r="Q8" s="137"/>
      <c r="R8" s="19"/>
      <c r="S8" s="183"/>
      <c r="T8" s="184"/>
      <c r="U8" s="18"/>
      <c r="V8" s="168" t="str">
        <f>IF(AD8="","","Standardabweichung")</f>
        <v>Standardabweichung</v>
      </c>
      <c r="W8" s="168"/>
      <c r="X8" s="168"/>
      <c r="Y8" s="168"/>
      <c r="Z8" s="168"/>
      <c r="AA8" s="168"/>
      <c r="AB8" s="168"/>
      <c r="AC8" s="168"/>
      <c r="AD8" s="170">
        <v>3.26</v>
      </c>
      <c r="AE8" s="170"/>
      <c r="AF8" s="170"/>
      <c r="AG8" s="137" t="str">
        <f>IF(AD8="","",AG7)</f>
        <v>mg/l</v>
      </c>
      <c r="AH8" s="137"/>
      <c r="AI8" s="137"/>
      <c r="AJ8" s="37"/>
      <c r="AK8" s="178"/>
      <c r="AL8" s="179"/>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3" t="s">
        <v>41</v>
      </c>
      <c r="C9" s="173"/>
      <c r="D9" s="174" t="str">
        <f>IF(AND($V$4="Eine Vorlage zur Zielwertüberwachung",NOT(O9="")),"errechneter Mittelwert:","")</f>
        <v/>
      </c>
      <c r="E9" s="174"/>
      <c r="F9" s="174"/>
      <c r="G9" s="174"/>
      <c r="H9" s="174"/>
      <c r="I9" s="174"/>
      <c r="J9" s="174"/>
      <c r="K9" s="174"/>
      <c r="L9" s="174"/>
      <c r="M9" s="174"/>
      <c r="N9" s="174"/>
      <c r="O9" s="175" t="str" cm="1">
        <f t="array" ref="O9">IF(OR(AND(B13:B37=""),NOT($V$4="Eine Vorlage zur Zielwertüberwachung")),"",ROUND(AVERAGE(B13:B37),IF(B12="0 Komastellen",0,IF(B12="1 Komastelle",1,IF(B12="2 Komastellen",2,IF(B12="3 Komastellen",3,1))))))</f>
        <v/>
      </c>
      <c r="P9" s="175"/>
      <c r="Q9" s="175"/>
      <c r="R9" s="20"/>
      <c r="S9" s="58" t="str">
        <f>IF($V$4="Eine Vorlage zur Zielwertüberwachung","Verwendeter ZW =","")</f>
        <v/>
      </c>
      <c r="T9" s="173" t="s">
        <v>34</v>
      </c>
      <c r="U9" s="173"/>
      <c r="V9" s="174" t="str">
        <f>IF(AND($V$4="Eine Vorlage zur Zielwertüberwachung",NOT(AG9="")),"errechneter Mittelwert:","")</f>
        <v/>
      </c>
      <c r="W9" s="174"/>
      <c r="X9" s="174"/>
      <c r="Y9" s="174"/>
      <c r="Z9" s="174"/>
      <c r="AA9" s="174"/>
      <c r="AB9" s="174"/>
      <c r="AC9" s="174"/>
      <c r="AD9" s="174"/>
      <c r="AE9" s="174"/>
      <c r="AF9" s="174"/>
      <c r="AG9" s="175" t="str" cm="1">
        <f t="array" ref="AG9">IF(OR(AND(T13:T37=""),NOT($V$4="Eine Vorlage zur Zielwertüberwachung")),"",ROUND(AVERAGE(T13:T37),IF(T12="0 Komastellen",0,IF(T12="1 Komastelle",1,IF(T12="2 Komastellen",2,IF(T12="3 Komastellen",3,1))))))</f>
        <v/>
      </c>
      <c r="AH9" s="175"/>
      <c r="AI9" s="175"/>
      <c r="AK9" s="58" t="str">
        <f>IF($V$4="Eine Vorlage zur Zielwertüberwachung","Verwendeter ZW =","")</f>
        <v/>
      </c>
      <c r="AL9" s="173" t="s">
        <v>34</v>
      </c>
      <c r="AM9" s="173"/>
      <c r="AN9" s="174" t="str">
        <f>IF(AND($V$4="Eine Vorlage zur Zielwertüberwachung",NOT(AY9="")),"errechneter Mittelwert:","")</f>
        <v/>
      </c>
      <c r="AO9" s="174"/>
      <c r="AP9" s="174"/>
      <c r="AQ9" s="174"/>
      <c r="AR9" s="174"/>
      <c r="AS9" s="174"/>
      <c r="AT9" s="174"/>
      <c r="AU9" s="174"/>
      <c r="AV9" s="174"/>
      <c r="AW9" s="174"/>
      <c r="AX9" s="174"/>
      <c r="AY9" s="175" t="str" cm="1">
        <f t="array" ref="AY9">IF(OR(AND(AL13:AL37=""),NOT($V$4="Eine Vorlage zur Zielwertüberwachung")),"",ROUND(AVERAGE(AL13:AL37),IF(AL12="0 Komastellen",0,IF(AL12="1 Komastelle",1,IF(AL12="2 Komastellen",2,IF(AL12="3 Komastellen",3,1))))))</f>
        <v/>
      </c>
      <c r="AZ9" s="175"/>
      <c r="BA9" s="175"/>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6.4240000000000004</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6.95</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7.4750000000000005</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8.5250000000000004</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9.0500000000000007</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9.5760000000000005</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40.200000000000003</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43.6</v>
      </c>
      <c r="Y11" s="139"/>
      <c r="Z11" s="15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46.9</v>
      </c>
      <c r="AA11" s="152"/>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50.2</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53.5</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56.8</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60.2</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1sPO2pTbhMPzBiZ0EWPibX5Eh93jPCLcuqiqyGQVGSbFeqUetU0XqEuYjBL+P5sJWslzvkGMKeAxzvMu7wLLrQ==" saltValue="zyZy5ANyrIDEF7VJeZlFbQ=="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18.08.2025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6" t="str">
        <f>Dokumentationshilfe!C1</f>
        <v>Zybio Z3 CRP</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Zybio CRP</v>
      </c>
      <c r="C5" s="193"/>
      <c r="D5" s="194" t="str">
        <f>CONCATENATE(Dokumentationshilfe!S3,Dokumentationshilfe!T3)</f>
        <v>Lot: 250802</v>
      </c>
      <c r="E5" s="194"/>
      <c r="F5" s="195" t="str">
        <f>CONCATENATE(Dokumentationshilfe!AF3,TEXT(Dokumentationshilfe!AK3,"TT.MM.JJJJ"))</f>
        <v>Verfall: 05.08.2026</v>
      </c>
      <c r="G5" s="196"/>
    </row>
    <row r="6" spans="2:7" ht="13.5" thickBot="1" x14ac:dyDescent="0.25"/>
    <row r="7" spans="2:7" ht="17.25" thickBot="1" x14ac:dyDescent="0.3">
      <c r="B7" s="63" t="s">
        <v>49</v>
      </c>
      <c r="C7" s="64" t="s">
        <v>212</v>
      </c>
      <c r="D7" s="197" t="s">
        <v>213</v>
      </c>
      <c r="E7" s="197"/>
      <c r="F7" s="197"/>
      <c r="G7" s="63" t="s">
        <v>1</v>
      </c>
    </row>
    <row r="8" spans="2:7" ht="15.75" thickBot="1" x14ac:dyDescent="0.25">
      <c r="B8" s="65" t="str">
        <f>Dokumentationshilfe!A5</f>
        <v>CRP</v>
      </c>
      <c r="C8" s="66">
        <f>Dokumentationshilfe!J11</f>
        <v>8</v>
      </c>
      <c r="D8" s="185" t="str">
        <f>CONCATENATE(Dokumentationshilfe!D11," - ",Dokumentationshilfe!P11)</f>
        <v>6.424 - 9.576</v>
      </c>
      <c r="E8" s="185"/>
      <c r="F8" s="185"/>
      <c r="G8" s="65" t="str">
        <f>Dokumentationshilfe!O7</f>
        <v>mg/l</v>
      </c>
    </row>
    <row r="9" spans="2:7" ht="15.75" thickBot="1" x14ac:dyDescent="0.25">
      <c r="B9" s="65" t="str">
        <f>Dokumentationshilfe!S5</f>
        <v>CRP</v>
      </c>
      <c r="C9" s="66">
        <f>Dokumentationshilfe!AB11</f>
        <v>50.2</v>
      </c>
      <c r="D9" s="185" t="str">
        <f>CONCATENATE(Dokumentationshilfe!V11," - ",Dokumentationshilfe!AH11)</f>
        <v>40.2 - 60.2</v>
      </c>
      <c r="E9" s="185"/>
      <c r="F9" s="185"/>
      <c r="G9" s="65" t="str">
        <f>Dokumentationshilfe!AG7</f>
        <v>mg/l</v>
      </c>
    </row>
    <row r="10" spans="2:7" ht="15.75" thickBot="1" x14ac:dyDescent="0.25">
      <c r="B10" s="65" t="str">
        <f>Dokumentationshilfe!AK5</f>
        <v>Test</v>
      </c>
      <c r="C10" s="66" t="str">
        <f>Dokumentationshilfe!AT11</f>
        <v/>
      </c>
      <c r="D10" s="185" t="str">
        <f>CONCATENATE(Dokumentationshilfe!AN11," - ",Dokumentationshilfe!AZ11)</f>
        <v xml:space="preserve"> - </v>
      </c>
      <c r="E10" s="185"/>
      <c r="F10" s="185"/>
      <c r="G10" s="65" t="str">
        <f>Dokumentationshilfe!AY7</f>
        <v>Einheit</v>
      </c>
    </row>
    <row r="11" spans="2:7" ht="15" x14ac:dyDescent="0.2">
      <c r="B11" s="67"/>
      <c r="C11" s="68"/>
      <c r="D11" s="199"/>
      <c r="E11" s="199"/>
      <c r="F11" s="199"/>
      <c r="G11" s="67"/>
    </row>
    <row r="12" spans="2:7" ht="15" x14ac:dyDescent="0.2">
      <c r="B12" s="69"/>
      <c r="C12" s="70"/>
      <c r="D12" s="198"/>
      <c r="E12" s="198"/>
      <c r="F12" s="198"/>
      <c r="G12" s="69"/>
    </row>
    <row r="13" spans="2:7" ht="15" x14ac:dyDescent="0.2">
      <c r="B13" s="69"/>
      <c r="C13" s="70"/>
      <c r="D13" s="198"/>
      <c r="E13" s="198"/>
      <c r="F13" s="198"/>
      <c r="G13" s="69"/>
    </row>
    <row r="14" spans="2:7" ht="15" x14ac:dyDescent="0.2">
      <c r="B14" s="69"/>
      <c r="C14" s="70"/>
      <c r="D14" s="198"/>
      <c r="E14" s="198"/>
      <c r="F14" s="198"/>
      <c r="G14" s="69"/>
    </row>
    <row r="15" spans="2:7" ht="15" x14ac:dyDescent="0.2">
      <c r="B15" s="69"/>
      <c r="C15" s="70"/>
      <c r="D15" s="198"/>
      <c r="E15" s="198"/>
      <c r="F15" s="198"/>
      <c r="G15" s="69"/>
    </row>
    <row r="16" spans="2:7" ht="15" x14ac:dyDescent="0.2">
      <c r="B16" s="69"/>
      <c r="C16" s="70"/>
      <c r="D16" s="198"/>
      <c r="E16" s="198"/>
      <c r="F16" s="198"/>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200" t="s">
        <v>255</v>
      </c>
      <c r="C2" s="201"/>
      <c r="D2" s="201"/>
      <c r="E2" s="201"/>
      <c r="F2" s="201"/>
      <c r="G2" s="202"/>
      <c r="I2" s="200" t="s">
        <v>240</v>
      </c>
      <c r="J2" s="201"/>
      <c r="K2" s="201"/>
      <c r="L2" s="201"/>
      <c r="M2" s="20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3" t="s">
        <v>246</v>
      </c>
      <c r="J4" s="204"/>
      <c r="K4" s="204"/>
      <c r="L4" s="204"/>
      <c r="M4" s="20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8</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10" t="str">
        <f>IF(OR(F5="VK manuell eingeben",F5="Parameter eingeben"),"",IF(OR(F5=0,F5=""),"",IF(AND(E5="",F5&lt;&gt;"",F5&lt;&gt;0),_xlfn.CONCAT(Hilfstabelle!Q39,MAX(C5,D5)-F5,Hilfstabelle!Q40,MAX(C5,D5)+F5,Hilfstabelle!Q41),IF(E5&lt;F5,Hilfstabelle!Q43,IF(E5&gt;F5,Hilfstabelle!Q44,"")))))</f>
        <v/>
      </c>
      <c r="D7" s="210"/>
      <c r="E7" s="210"/>
      <c r="F7" s="210"/>
      <c r="G7" s="211"/>
      <c r="I7" s="116" t="str">
        <f>Dokumentationshilfe!S5</f>
        <v>CRP</v>
      </c>
      <c r="J7" s="80"/>
      <c r="K7" s="80"/>
      <c r="L7" s="103">
        <f>Dokumentationshilfe!AB11</f>
        <v>50.2</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2"/>
      <c r="D8" s="212"/>
      <c r="E8" s="212"/>
      <c r="F8" s="212"/>
      <c r="G8" s="213"/>
      <c r="I8" s="117" t="str">
        <f>Dokumentationshilfe!AK5</f>
        <v>Test</v>
      </c>
      <c r="J8" s="81"/>
      <c r="K8" s="81"/>
      <c r="L8" s="105" t="str">
        <f>Dokumentationshilfe!AT11</f>
        <v/>
      </c>
      <c r="M8" s="106" t="str">
        <f t="shared" si="0"/>
        <v>Analysesystem wählen</v>
      </c>
    </row>
    <row r="9" spans="2:13" ht="16.5" customHeight="1" thickTop="1" thickBot="1" x14ac:dyDescent="0.25">
      <c r="B9" s="98"/>
      <c r="C9" s="214"/>
      <c r="D9" s="214"/>
      <c r="E9" s="214"/>
      <c r="F9" s="214"/>
      <c r="G9" s="215"/>
    </row>
    <row r="10" spans="2:13" ht="16.5" customHeight="1" thickTop="1" x14ac:dyDescent="0.2"/>
    <row r="11" spans="2:13" ht="16.5" customHeight="1" thickBot="1" x14ac:dyDescent="0.25"/>
    <row r="12" spans="2:13" ht="16.5" customHeight="1" thickTop="1" thickBot="1" x14ac:dyDescent="0.3">
      <c r="B12" s="216" t="s">
        <v>224</v>
      </c>
      <c r="C12" s="217"/>
      <c r="D12" s="217"/>
      <c r="E12" s="217"/>
      <c r="F12" s="217"/>
      <c r="G12" s="218"/>
    </row>
    <row r="13" spans="2:13" ht="16.5" customHeight="1" thickBot="1" x14ac:dyDescent="0.25">
      <c r="B13" s="94"/>
      <c r="C13" s="95"/>
      <c r="D13" s="95"/>
      <c r="E13" s="95"/>
      <c r="F13" s="95"/>
      <c r="G13" s="96"/>
    </row>
    <row r="14" spans="2:13" ht="16.5" customHeight="1" x14ac:dyDescent="0.2">
      <c r="B14" s="99" t="s">
        <v>236</v>
      </c>
      <c r="C14" s="219" t="s">
        <v>238</v>
      </c>
      <c r="D14" s="219"/>
      <c r="E14" s="100" t="s">
        <v>247</v>
      </c>
      <c r="F14" s="101" t="s">
        <v>237</v>
      </c>
      <c r="G14" s="102"/>
    </row>
    <row r="15" spans="2:13" ht="16.5" customHeight="1" thickBot="1" x14ac:dyDescent="0.25">
      <c r="B15" s="77"/>
      <c r="C15" s="220"/>
      <c r="D15" s="22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0" t="s">
        <v>256</v>
      </c>
      <c r="C18" s="201"/>
      <c r="D18" s="201"/>
      <c r="E18" s="201"/>
      <c r="F18" s="201"/>
      <c r="G18" s="202"/>
    </row>
    <row r="19" spans="2:7" ht="16.5" customHeight="1" thickBot="1" x14ac:dyDescent="0.25">
      <c r="B19" s="84"/>
      <c r="C19" s="85"/>
      <c r="D19" s="85"/>
      <c r="E19" s="85"/>
      <c r="F19" s="85"/>
      <c r="G19" s="86"/>
    </row>
    <row r="20" spans="2:7" ht="16.5" customHeight="1" x14ac:dyDescent="0.2">
      <c r="B20" s="221" t="s">
        <v>257</v>
      </c>
      <c r="C20" s="222"/>
      <c r="D20" s="223" t="str">
        <f>CONCATENATE("Mittelwert der Messwerte von ",C21," (MW):")</f>
        <v>Mittelwert der Messwerte von Auswahl (MW):</v>
      </c>
      <c r="E20" s="224"/>
      <c r="F20" s="22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6" t="str">
        <f>CONCATENATE("Variationskoeffiezient der Messwerte von ",C21," (VK):")</f>
        <v>Variationskoeffiezient der Messwerte von Auswahl (VK):</v>
      </c>
      <c r="E21" s="207"/>
      <c r="F21" s="20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6" t="str">
        <f>CONCATENATE("Standardabweichung der Messwerte von ",C21," (s):")</f>
        <v>Standardabweichung der Messwerte von Auswahl (s):</v>
      </c>
      <c r="E22" s="207"/>
      <c r="F22" s="20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6" t="str">
        <f>CONCATENATE("Maximale absolute Spannweite der Messwerte von ",C21,":")</f>
        <v>Maximale absolute Spannweite der Messwerte von Auswahl:</v>
      </c>
      <c r="E23" s="207"/>
      <c r="F23" s="20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6" t="str">
        <f>CONCATENATE("Maximale relative Spannweite der Messwerte von ",C21," in s:")</f>
        <v>Maximale relative Spannweite der Messwerte von Auswahl in s:</v>
      </c>
      <c r="E24" s="207"/>
      <c r="F24" s="207"/>
      <c r="G24" s="112" t="str">
        <f>IF(OR(C21="Auswahl",C21=""),"Parameter auswählen",IFERROR(_xlfn.TEXTJOIN( ,FALSE,ROUND(G23/G22,2)," s"),"0"))</f>
        <v>Parameter auswählen</v>
      </c>
    </row>
    <row r="25" spans="2:7" ht="16.5" customHeight="1" x14ac:dyDescent="0.2">
      <c r="B25" s="94"/>
      <c r="C25" s="95"/>
      <c r="D25" s="206" t="str">
        <f>CONCATENATE("max. rel. Spannweite der Messwerte von ",C21," in s (s gemäss Qualab):")</f>
        <v>max. rel. Spannweite der Messwerte von Auswahl in s (s gemäss Qualab):</v>
      </c>
      <c r="E25" s="207"/>
      <c r="F25" s="20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8" t="str">
        <f>CONCATENATE("Anzahl Messungen des Parameter ",C21,":")</f>
        <v>Anzahl Messungen des Parameter Auswahl:</v>
      </c>
      <c r="E26" s="209"/>
      <c r="F26" s="20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206</v>
      </c>
      <c r="R28" s="226"/>
      <c r="S28" s="226"/>
      <c r="T28" s="226"/>
      <c r="U28" s="22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2"/>
      <c r="W31" s="62"/>
      <c r="AB31" t="s">
        <v>60</v>
      </c>
      <c r="AC31" t="s">
        <v>96</v>
      </c>
      <c r="AD31">
        <v>1000000</v>
      </c>
    </row>
    <row r="32" spans="3:30" ht="13.5" thickBot="1" x14ac:dyDescent="0.25">
      <c r="Q32" s="226"/>
      <c r="R32" s="226"/>
      <c r="S32" s="226"/>
      <c r="T32" s="226"/>
      <c r="U32" s="22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2"/>
      <c r="W33" s="62"/>
    </row>
    <row r="34" spans="3:30" x14ac:dyDescent="0.2">
      <c r="C34" s="4"/>
      <c r="L34" s="7"/>
      <c r="Q34" s="226"/>
      <c r="R34" s="226"/>
      <c r="S34" s="226"/>
      <c r="T34" s="226"/>
      <c r="U34" s="22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6"/>
      <c r="R35" s="226"/>
      <c r="S35" s="226"/>
      <c r="T35" s="226"/>
      <c r="U35" s="22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2025-08-18T13:31:27Z</dcterms:modified>
</cp:coreProperties>
</file>