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Tumormarker Boditech Control\Tumormarker TMCOVC24\Zielwerte\"/>
    </mc:Choice>
  </mc:AlternateContent>
  <xr:revisionPtr revIDLastSave="0" documentId="13_ncr:1_{EA801699-1F11-49EE-8CF3-0D5AE26EE792}"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<sst xmlns="http://schemas.openxmlformats.org/spreadsheetml/2006/main" count="1007" uniqueCount="268">
  <si>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</si>
  <si>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</si>
  <si>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</si>
  <si>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</si>
  <si>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</si>
  <si>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</si>
  <si>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</si>
  <si>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</si>
  <si>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</si>
  <si>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</si>
  <si>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</si>
  <si>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</si>
  <si>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</si>
  <si>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</si>
  <si>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</si>
  <si>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</si>
  <si>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</si>
  <si>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</si>
  <si>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</si>
  <si>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</si>
  <si>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</si>
  <si>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</si>
  <si>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</si>
  <si>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</si>
  <si>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</si>
  <si>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</si>
  <si>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</si>
  <si>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</si>
  <si>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</si>
  <si>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</si>
  <si>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</si>
  <si>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</si>
  <si>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</si>
  <si>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</si>
  <si>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</si>
  <si>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</si>
  <si>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</si>
  <si>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</si>
  <si>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</si>
  <si>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</si>
  <si>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</si>
  <si>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</si>
  <si>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</si>
  <si>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</si>
  <si>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</si>
  <si>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</si>
  <si>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</si>
  <si>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</si>
  <si>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</si>
  <si>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</si>
  <si>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</si>
  <si>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</si>
  <si>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</si>
  <si>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</si>
  <si>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</si>
  <si>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</si>
  <si>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</si>
  <si>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</si>
  <si>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</si>
  <si>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</si>
  <si>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</si>
  <si>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</si>
  <si>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</si>
  <si>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</si>
  <si>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</si>
  <si>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</si>
  <si>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</si>
  <si>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</si>
  <si>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</si>
  <si>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</si>
  <si>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</si>
  <si>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</si>
  <si>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</si>
  <si>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</si>
  <si>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</si>
  <si>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</si>
  <si>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</si>
  <si>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</si>
  <si>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</si>
  <si>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</si>
  <si>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</si>
  <si>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</si>
  <si>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</si>
  <si>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</si>
  <si>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</si>
  <si>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</si>
  <si>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</si>
  <si>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</si>
  <si>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</si>
  <si>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</si>
  <si>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</si>
  <si>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</si>
  <si>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</si>
  <si>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</si>
  <si>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</si>
  <si>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</si>
  <si>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</si>
  <si>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</si>
  <si>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</si>
  <si>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</si>
  <si>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</si>
  <si>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</si>
  <si>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</si>
  <si>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</si>
  <si>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</si>
  <si>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</si>
  <si>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</si>
  <si>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</si>
  <si>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</si>
  <si>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</si>
  <si>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</si>
  <si>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</si>
  <si>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</si>
  <si>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</si>
  <si>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</si>
  <si>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</si>
  <si>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</si>
  <si>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</si>
  <si>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</si>
  <si>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</si>
  <si>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</si>
  <si>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</si>
  <si>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</si>
  <si>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</si>
  <si>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</si>
  <si>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</si>
  <si>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</si>
  <si>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</si>
  <si>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</si>
  <si>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</si>
  <si>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</si>
  <si>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</si>
  <si>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</si>
  <si>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</si>
  <si>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</si>
  <si>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</si>
  <si>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</si>
  <si>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</si>
  <si>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</si>
  <si>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</si>
  <si>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</si>
  <si>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</si>
  <si>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</si>
  <si>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</si>
  <si>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</si>
  <si>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</si>
  <si>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</si>
  <si>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</si>
  <si>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</si>
  <si>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</si>
  <si>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</si>
  <si>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</si>
  <si>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</si>
  <si>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</si>
  <si>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</si>
  <si>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</si>
  <si>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</si>
  <si>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</si>
  <si>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</si>
  <si>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</si>
  <si>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</si>
  <si>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</si>
  <si>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</si>
  <si>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</si>
  <si>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</si>
  <si>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</si>
  <si>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</si>
  <si>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</si>
  <si>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</si>
  <si>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</si>
  <si>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</si>
  <si>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</si>
  <si>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</si>
  <si>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</si>
  <si>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</si>
  <si>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</si>
  <si>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</si>
  <si>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</si>
  <si>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</si>
  <si>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</si>
  <si>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</si>
  <si>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</si>
  <si>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</si>
  <si>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</si>
  <si>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</si>
  <si>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</si>
  <si>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</si>
  <si>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</si>
  <si>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</si>
  <si>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</si>
  <si>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</si>
  <si>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</si>
  <si>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</si>
  <si>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</si>
  <si>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</si>
  <si>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</si>
  <si>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</si>
  <si>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</si>
  <si>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</si>
  <si>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</si>
  <si>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</si>
  <si>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</si>
  <si>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</si>
  <si>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</si>
  <si>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</si>
  <si>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</si>
  <si>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</si>
  <si>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</si>
  <si>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</si>
  <si>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</si>
  <si>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</si>
  <si>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</si>
  <si>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</si>
  <si>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</si>
  <si>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</si>
  <si>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</si>
  <si>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</si>
  <si>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</si>
  <si>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</si>
  <si>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</si>
  <si>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</si>
  <si>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</si>
  <si>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</si>
  <si>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</si>
  <si>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</si>
  <si>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</si>
  <si>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</si>
  <si>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</si>
  <si>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</si>
  <si>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</si>
  <si>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</si>
  <si>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</si>
  <si>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</si>
  <si>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</si>
  <si>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</si>
  <si>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</si>
  <si>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</si>
  <si>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</si>
  <si>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</si>
  <si>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</si>
  <si>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</si>
  <si>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</si>
  <si>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</si>
  <si>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</si>
  <si>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</si>
  <si>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</si>
  <si>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</si>
  <si>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</si>
  <si>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</si>
  <si>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</si>
  <si>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</si>
  <si>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</si>
  <si>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</si>
  <si>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</si>
  <si>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</si>
  <si>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</si>
  <si>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</si>
  <si>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</si>
  <si>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</si>
  <si>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</si>
  <si>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</si>
  <si>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</si>
  <si>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</si>
  <si>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Tumormarker Control</t>
  </si>
  <si>
    <t>PSA / PSA Neo</t>
  </si>
  <si>
    <t>Level 1</t>
  </si>
  <si>
    <t>Level 2</t>
  </si>
  <si>
    <t>TMCOVC24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</si>
</sst>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16" fillId="0" borderId="25" xfId="0" applyNumberFormat="1"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2" fontId="16" fillId="0" borderId="0" xfId="0" quotePrefix="1" applyNumberFormat="1" applyFont="1" applyAlignment="1">
      <alignment horizontal="righ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25" fillId="2" borderId="23"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2" fontId="2" fillId="0" borderId="21" xfId="0" applyNumberFormat="1" applyFont="1" applyBorder="1" applyAlignment="1">
      <alignment horizontal="center"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7">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3" sqref="T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7" t="s">
        <v>25</v>
      </c>
      <c r="B1" s="168"/>
      <c r="C1" s="168" t="s">
        <v>262</v>
      </c>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76"/>
      <c r="AT1" s="15"/>
      <c r="AU1" s="15"/>
      <c r="AV1" s="15"/>
      <c r="AW1" s="15"/>
      <c r="AX1" s="15"/>
      <c r="AY1" s="15"/>
      <c r="AZ1" s="15"/>
      <c r="BA1" s="15"/>
    </row>
    <row r="2" spans="1:56" ht="12.75" customHeight="1" x14ac:dyDescent="0.2">
      <c r="A2" s="169"/>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7"/>
      <c r="AT2" s="15"/>
      <c r="AU2" s="15"/>
      <c r="AV2" s="15"/>
      <c r="AW2" s="15"/>
      <c r="AX2" s="15"/>
      <c r="AY2" s="15"/>
      <c r="AZ2" s="15"/>
      <c r="BA2" s="15"/>
    </row>
    <row r="3" spans="1:56" ht="30.75" customHeight="1" x14ac:dyDescent="0.2">
      <c r="A3" s="171" t="s">
        <v>24</v>
      </c>
      <c r="B3" s="156"/>
      <c r="C3" s="172" t="s">
        <v>263</v>
      </c>
      <c r="D3" s="172"/>
      <c r="E3" s="172"/>
      <c r="F3" s="172"/>
      <c r="G3" s="172"/>
      <c r="H3" s="172"/>
      <c r="I3" s="172"/>
      <c r="J3" s="172"/>
      <c r="K3" s="172"/>
      <c r="L3" s="172"/>
      <c r="M3" s="172"/>
      <c r="N3" s="172"/>
      <c r="O3" s="172"/>
      <c r="P3" s="172"/>
      <c r="Q3" s="172"/>
      <c r="R3" s="119"/>
      <c r="S3" s="119" t="s">
        <v>26</v>
      </c>
      <c r="T3" s="172" t="s">
        <v>267</v>
      </c>
      <c r="U3" s="172"/>
      <c r="V3" s="172"/>
      <c r="W3" s="172"/>
      <c r="X3" s="172"/>
      <c r="Y3" s="172"/>
      <c r="Z3" s="172"/>
      <c r="AA3" s="172"/>
      <c r="AB3" s="172"/>
      <c r="AC3" s="172"/>
      <c r="AD3" s="172"/>
      <c r="AE3" s="172"/>
      <c r="AF3" s="156" t="s">
        <v>28</v>
      </c>
      <c r="AG3" s="156"/>
      <c r="AH3" s="156"/>
      <c r="AI3" s="156"/>
      <c r="AJ3" s="156"/>
      <c r="AK3" s="178">
        <v>46082</v>
      </c>
      <c r="AL3" s="178"/>
      <c r="AM3" s="178"/>
      <c r="AN3" s="178"/>
      <c r="AO3" s="178"/>
      <c r="AP3" s="178"/>
      <c r="AQ3" s="178"/>
      <c r="AR3" s="178"/>
      <c r="AS3" s="179"/>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7" t="s">
        <v>264</v>
      </c>
      <c r="B5" s="158"/>
      <c r="C5" s="18"/>
      <c r="D5" s="133" t="s">
        <v>0</v>
      </c>
      <c r="E5" s="134"/>
      <c r="F5" s="134"/>
      <c r="G5" s="134"/>
      <c r="H5" s="134"/>
      <c r="I5" s="134"/>
      <c r="J5" s="134"/>
      <c r="K5" s="134"/>
      <c r="L5" s="134"/>
      <c r="M5" s="135"/>
      <c r="N5" s="141">
        <f>IFERROR(VLOOKUP(A5,'Qualabtoleranzen&amp;Einheiten'!$B$6:$E$201,2,FALSE),"")</f>
        <v>0.21</v>
      </c>
      <c r="O5" s="141"/>
      <c r="P5" s="141"/>
      <c r="Q5" s="142"/>
      <c r="R5" s="19"/>
      <c r="S5" s="157" t="s">
        <v>264</v>
      </c>
      <c r="T5" s="158"/>
      <c r="U5" s="18"/>
      <c r="V5" s="133" t="s">
        <v>0</v>
      </c>
      <c r="W5" s="134"/>
      <c r="X5" s="134"/>
      <c r="Y5" s="134"/>
      <c r="Z5" s="134"/>
      <c r="AA5" s="134"/>
      <c r="AB5" s="134"/>
      <c r="AC5" s="134"/>
      <c r="AD5" s="134"/>
      <c r="AE5" s="135"/>
      <c r="AF5" s="141">
        <f>IFERROR(VLOOKUP(S5,'Qualabtoleranzen&amp;Einheiten'!$B$6:$E$201,2,FALSE),"")</f>
        <v>0.21</v>
      </c>
      <c r="AG5" s="141"/>
      <c r="AH5" s="141"/>
      <c r="AI5" s="142"/>
      <c r="AJ5" s="37"/>
      <c r="AK5" s="163" t="s">
        <v>260</v>
      </c>
      <c r="AL5" s="164"/>
      <c r="AM5" s="18"/>
      <c r="AN5" s="133" t="s">
        <v>0</v>
      </c>
      <c r="AO5" s="134"/>
      <c r="AP5" s="134"/>
      <c r="AQ5" s="134"/>
      <c r="AR5" s="134"/>
      <c r="AS5" s="134"/>
      <c r="AT5" s="134"/>
      <c r="AU5" s="134"/>
      <c r="AV5" s="134"/>
      <c r="AW5" s="135"/>
      <c r="AX5" s="141" t="str">
        <f>IFERROR(VLOOKUP(AK5,'Qualabtoleranzen&amp;Einheiten'!$B$6:$E$201,2,FALSE),"")</f>
        <v/>
      </c>
      <c r="AY5" s="141"/>
      <c r="AZ5" s="141"/>
      <c r="BA5" s="142"/>
    </row>
    <row r="6" spans="1:56" ht="12.75" customHeight="1" x14ac:dyDescent="0.2">
      <c r="A6" s="159"/>
      <c r="B6" s="160"/>
      <c r="C6" s="18"/>
      <c r="D6" s="133" t="s">
        <v>8</v>
      </c>
      <c r="E6" s="134"/>
      <c r="F6" s="134"/>
      <c r="G6" s="134"/>
      <c r="H6" s="134"/>
      <c r="I6" s="134"/>
      <c r="J6" s="134"/>
      <c r="K6" s="134"/>
      <c r="L6" s="134"/>
      <c r="M6" s="135"/>
      <c r="N6" s="141">
        <f>IFERROR(VLOOKUP(A5,'Qualabtoleranzen&amp;Einheiten'!$B$6:$E$201,3,FALSE),"")</f>
        <v>0.21</v>
      </c>
      <c r="O6" s="141"/>
      <c r="P6" s="141"/>
      <c r="Q6" s="142"/>
      <c r="R6" s="19"/>
      <c r="S6" s="159"/>
      <c r="T6" s="160"/>
      <c r="U6" s="18"/>
      <c r="V6" s="133" t="s">
        <v>8</v>
      </c>
      <c r="W6" s="134"/>
      <c r="X6" s="134"/>
      <c r="Y6" s="134"/>
      <c r="Z6" s="134"/>
      <c r="AA6" s="134"/>
      <c r="AB6" s="134"/>
      <c r="AC6" s="134"/>
      <c r="AD6" s="134"/>
      <c r="AE6" s="135"/>
      <c r="AF6" s="141">
        <f>IFERROR(VLOOKUP(S5,'Qualabtoleranzen&amp;Einheiten'!$B$6:$E$201,3,FALSE),"")</f>
        <v>0.21</v>
      </c>
      <c r="AG6" s="141"/>
      <c r="AH6" s="141"/>
      <c r="AI6" s="142"/>
      <c r="AJ6" s="37"/>
      <c r="AK6" s="165"/>
      <c r="AL6" s="166"/>
      <c r="AM6" s="18"/>
      <c r="AN6" s="133" t="s">
        <v>8</v>
      </c>
      <c r="AO6" s="134"/>
      <c r="AP6" s="134"/>
      <c r="AQ6" s="134"/>
      <c r="AR6" s="134"/>
      <c r="AS6" s="134"/>
      <c r="AT6" s="134"/>
      <c r="AU6" s="134"/>
      <c r="AV6" s="134"/>
      <c r="AW6" s="135"/>
      <c r="AX6" s="141" t="str">
        <f>IFERROR(VLOOKUP(AK5,'Qualabtoleranzen&amp;Einheiten'!$B$6:$E$201,3,FALSE),"")</f>
        <v/>
      </c>
      <c r="AY6" s="141"/>
      <c r="AZ6" s="141"/>
      <c r="BA6" s="142"/>
    </row>
    <row r="7" spans="1:56" ht="12.75" customHeight="1" x14ac:dyDescent="0.2">
      <c r="A7" s="126" t="s">
        <v>265</v>
      </c>
      <c r="B7" s="127"/>
      <c r="C7" s="18"/>
      <c r="D7" s="136" t="str">
        <f>IF(AND($V$4="Eine Vorlage zur Zielwertermittlung",NOT(L7="----------")),"neuer Zielwert",IF(NOT($V$4="Eine Vorlage zur Zielwertermittlung"),"Zielwert",""))</f>
        <v>Zielwert</v>
      </c>
      <c r="E7" s="137"/>
      <c r="F7" s="137"/>
      <c r="G7" s="137"/>
      <c r="H7" s="137"/>
      <c r="I7" s="137"/>
      <c r="J7" s="137"/>
      <c r="K7" s="138"/>
      <c r="L7" s="131">
        <v>1.36</v>
      </c>
      <c r="M7" s="131"/>
      <c r="N7" s="131"/>
      <c r="O7" s="143" t="str">
        <f>IFERROR(VLOOKUP(A5,'Qualabtoleranzen&amp;Einheiten'!$B$6:$E$201,4,FALSE),"Einheit")</f>
        <v>ng/ml</v>
      </c>
      <c r="P7" s="144"/>
      <c r="Q7" s="145"/>
      <c r="R7" s="19"/>
      <c r="S7" s="126" t="s">
        <v>266</v>
      </c>
      <c r="T7" s="127"/>
      <c r="U7" s="18"/>
      <c r="V7" s="136" t="str">
        <f>IF(AND($V$4="Eine Vorlage zur Zielwertermittlung",NOT(AD7="----------")),"neuer Zielwert",IF(NOT($V$4="Eine Vorlage zur Zielwertermittlung"),"Zielwert",""))</f>
        <v>Zielwert</v>
      </c>
      <c r="W7" s="137"/>
      <c r="X7" s="137"/>
      <c r="Y7" s="137"/>
      <c r="Z7" s="137"/>
      <c r="AA7" s="137"/>
      <c r="AB7" s="137"/>
      <c r="AC7" s="138"/>
      <c r="AD7" s="131">
        <v>8.9</v>
      </c>
      <c r="AE7" s="131"/>
      <c r="AF7" s="131"/>
      <c r="AG7" s="143" t="str">
        <f>IFERROR(VLOOKUP(S5,'Qualabtoleranzen&amp;Einheiten'!$B$6:$E$201,4,FALSE),"Einheit")</f>
        <v>ng/ml</v>
      </c>
      <c r="AH7" s="144"/>
      <c r="AI7" s="145"/>
      <c r="AJ7" s="37"/>
      <c r="AK7" s="126" t="s">
        <v>261</v>
      </c>
      <c r="AL7" s="127"/>
      <c r="AM7" s="18"/>
      <c r="AN7" s="136" t="str">
        <f>IF(AND($V$4="Eine Vorlage zur Zielwertermittlung",NOT(AV7="----------")),"neuer Zielwert",IF(NOT($V$4="Eine Vorlage zur Zielwertermittlung"),"Zielwert",""))</f>
        <v>Zielwert</v>
      </c>
      <c r="AO7" s="137"/>
      <c r="AP7" s="137"/>
      <c r="AQ7" s="137"/>
      <c r="AR7" s="137"/>
      <c r="AS7" s="137"/>
      <c r="AT7" s="137"/>
      <c r="AU7" s="138"/>
      <c r="AV7" s="130" t="str" cm="1">
        <f t="array" ref="AV7">IF(NOT($V$4="Eine Vorlage zur Zielwertermittlung"),"",IF(AND(AL13:AL37="",$V$4="Eine Vorlage zur Zielwertermittlung"),"----------",ROUND(AVERAGE(AL13:AL37),IF(AL12="0 Komastellen",0,IF(AL12="1 Komastelle",1,IF(AL12="2 Komastellen",2,IF(AL12="3 Komastellen",3,1)))))))</f>
        <v/>
      </c>
      <c r="AW7" s="130"/>
      <c r="AX7" s="130"/>
      <c r="AY7" s="143" t="str">
        <f>IFERROR(VLOOKUP(AK5,'Qualabtoleranzen&amp;Einheiten'!$B$6:$E$201,4,FALSE),"Einheit")</f>
        <v>Einheit</v>
      </c>
      <c r="AZ7" s="144"/>
      <c r="BA7" s="145"/>
    </row>
    <row r="8" spans="1:56" ht="12.75" customHeight="1" x14ac:dyDescent="0.2">
      <c r="A8" s="128"/>
      <c r="B8" s="129"/>
      <c r="C8" s="18"/>
      <c r="D8" s="139" t="str">
        <f>IF(L8="","","Standardabweichung")</f>
        <v>Standardabweichung</v>
      </c>
      <c r="E8" s="139"/>
      <c r="F8" s="139"/>
      <c r="G8" s="139"/>
      <c r="H8" s="139"/>
      <c r="I8" s="139"/>
      <c r="J8" s="139"/>
      <c r="K8" s="139"/>
      <c r="L8" s="146">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v>
      </c>
      <c r="M8" s="146"/>
      <c r="N8" s="146"/>
      <c r="O8" s="132" t="str">
        <f>IF(L8="","",O7)</f>
        <v>ng/ml</v>
      </c>
      <c r="P8" s="132"/>
      <c r="Q8" s="132"/>
      <c r="R8" s="19"/>
      <c r="S8" s="128"/>
      <c r="T8" s="129"/>
      <c r="U8" s="18"/>
      <c r="V8" s="139" t="str">
        <f>IF(AD8="","","Standardabweichung")</f>
        <v>Standardabweichung</v>
      </c>
      <c r="W8" s="139"/>
      <c r="X8" s="139"/>
      <c r="Y8" s="139"/>
      <c r="Z8" s="139"/>
      <c r="AA8" s="139"/>
      <c r="AB8" s="139"/>
      <c r="AC8" s="139"/>
      <c r="AD8" s="146">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0.62</v>
      </c>
      <c r="AE8" s="146"/>
      <c r="AF8" s="146"/>
      <c r="AG8" s="132" t="str">
        <f>IF(AD8="","",AG7)</f>
        <v>ng/ml</v>
      </c>
      <c r="AH8" s="132"/>
      <c r="AI8" s="132"/>
      <c r="AJ8" s="37"/>
      <c r="AK8" s="128"/>
      <c r="AL8" s="129"/>
      <c r="AM8" s="18"/>
      <c r="AN8" s="139" t="str">
        <f>IF(AV8="","","Standardabweichung")</f>
        <v/>
      </c>
      <c r="AO8" s="139"/>
      <c r="AP8" s="139"/>
      <c r="AQ8" s="139"/>
      <c r="AR8" s="139"/>
      <c r="AS8" s="139"/>
      <c r="AT8" s="139"/>
      <c r="AU8" s="139"/>
      <c r="AV8" s="140"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0"/>
      <c r="AX8" s="140"/>
      <c r="AY8" s="132" t="str">
        <f>IF(AV8="","",AY7)</f>
        <v/>
      </c>
      <c r="AZ8" s="132"/>
      <c r="BA8" s="132"/>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4" t="s">
        <v>2</v>
      </c>
      <c r="E10" s="155"/>
      <c r="F10" s="154" t="s">
        <v>3</v>
      </c>
      <c r="G10" s="155"/>
      <c r="H10" s="154" t="s">
        <v>4</v>
      </c>
      <c r="I10" s="155"/>
      <c r="J10" s="149" t="str">
        <f>IF(AND($V$4="Eine Vorlage zur Zielwertüberwachung",B9="errechneter Mw"),"Mw","Zw")</f>
        <v>Zw</v>
      </c>
      <c r="K10" s="155"/>
      <c r="L10" s="149" t="s">
        <v>5</v>
      </c>
      <c r="M10" s="150"/>
      <c r="N10" s="154" t="s">
        <v>6</v>
      </c>
      <c r="O10" s="150"/>
      <c r="P10" s="132" t="s">
        <v>7</v>
      </c>
      <c r="Q10" s="150"/>
      <c r="R10" s="21"/>
      <c r="S10" s="45" t="s">
        <v>1</v>
      </c>
      <c r="T10" s="39" t="str">
        <f>AG7</f>
        <v>ng/ml</v>
      </c>
      <c r="U10" s="40"/>
      <c r="V10" s="154" t="s">
        <v>2</v>
      </c>
      <c r="W10" s="155"/>
      <c r="X10" s="154" t="s">
        <v>3</v>
      </c>
      <c r="Y10" s="155"/>
      <c r="Z10" s="154" t="s">
        <v>4</v>
      </c>
      <c r="AA10" s="155"/>
      <c r="AB10" s="149" t="str">
        <f>IF(AND($V$4="Eine Vorlage zur Zielwertüberwachung",T9="errechneter Mw"),"Mw","Zw")</f>
        <v>Zw</v>
      </c>
      <c r="AC10" s="155"/>
      <c r="AD10" s="149" t="s">
        <v>5</v>
      </c>
      <c r="AE10" s="150"/>
      <c r="AF10" s="154" t="s">
        <v>6</v>
      </c>
      <c r="AG10" s="150"/>
      <c r="AH10" s="132" t="s">
        <v>7</v>
      </c>
      <c r="AI10" s="150"/>
      <c r="AJ10" s="37"/>
      <c r="AK10" s="45" t="s">
        <v>1</v>
      </c>
      <c r="AL10" s="39" t="str">
        <f>AY7</f>
        <v>Einheit</v>
      </c>
      <c r="AM10" s="40"/>
      <c r="AN10" s="154" t="s">
        <v>2</v>
      </c>
      <c r="AO10" s="155"/>
      <c r="AP10" s="154" t="s">
        <v>3</v>
      </c>
      <c r="AQ10" s="155"/>
      <c r="AR10" s="154" t="s">
        <v>4</v>
      </c>
      <c r="AS10" s="155"/>
      <c r="AT10" s="149" t="str">
        <f>IF(AND($V$4="Eine Vorlage zur Zielwertüberwachung",AL9="errechneter Mw"),"Mw","Zw")</f>
        <v>Zw</v>
      </c>
      <c r="AU10" s="155"/>
      <c r="AV10" s="149" t="s">
        <v>5</v>
      </c>
      <c r="AW10" s="150"/>
      <c r="AX10" s="154" t="s">
        <v>6</v>
      </c>
      <c r="AY10" s="150"/>
      <c r="AZ10" s="132" t="s">
        <v>7</v>
      </c>
      <c r="BA10" s="150"/>
      <c r="BC10" s="180" t="s">
        <v>259</v>
      </c>
      <c r="BD10" s="181"/>
    </row>
    <row r="11" spans="1:56" s="22" customFormat="1" x14ac:dyDescent="0.2">
      <c r="A11" s="41" t="s">
        <v>9</v>
      </c>
      <c r="B11" s="44" t="s">
        <v>27</v>
      </c>
      <c r="C11" s="40"/>
      <c r="D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1.08</v>
      </c>
      <c r="E11" s="148"/>
      <c r="F11" s="14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1.17</v>
      </c>
      <c r="G11" s="148"/>
      <c r="H11" s="17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1.27</v>
      </c>
      <c r="I11" s="153"/>
      <c r="J11" s="15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1.36</v>
      </c>
      <c r="K11" s="153"/>
      <c r="L11" s="17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1.45</v>
      </c>
      <c r="M11" s="153"/>
      <c r="N11" s="14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1.55</v>
      </c>
      <c r="O11" s="148"/>
      <c r="P11" s="14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1.64</v>
      </c>
      <c r="Q11" s="148"/>
      <c r="R11" s="38"/>
      <c r="S11" s="41" t="s">
        <v>9</v>
      </c>
      <c r="T11" s="44" t="s">
        <v>27</v>
      </c>
      <c r="U11" s="40"/>
      <c r="V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7.04</v>
      </c>
      <c r="W11" s="148"/>
      <c r="X11" s="14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7.66</v>
      </c>
      <c r="Y11" s="148"/>
      <c r="Z11" s="14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8.2799999999999994</v>
      </c>
      <c r="AA11" s="148"/>
      <c r="AB11" s="15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8.9</v>
      </c>
      <c r="AC11" s="153"/>
      <c r="AD11" s="14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9.52</v>
      </c>
      <c r="AE11" s="148"/>
      <c r="AF11" s="14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10.14</v>
      </c>
      <c r="AG11" s="148"/>
      <c r="AH11" s="14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10.76</v>
      </c>
      <c r="AI11" s="148"/>
      <c r="AJ11" s="37"/>
      <c r="AK11" s="41" t="s">
        <v>9</v>
      </c>
      <c r="AL11" s="44" t="s">
        <v>27</v>
      </c>
      <c r="AM11" s="40"/>
      <c r="AN11" s="15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8"/>
      <c r="AP11" s="14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8"/>
      <c r="AR11" s="14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8"/>
      <c r="AT11" s="15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8"/>
      <c r="AV11" s="14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8"/>
      <c r="AX11" s="14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8"/>
      <c r="AZ11" s="14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8"/>
      <c r="BC11" s="182"/>
      <c r="BD11" s="183"/>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74"/>
      <c r="BD13" s="175"/>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74"/>
      <c r="BD14" s="175"/>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74"/>
      <c r="BD15" s="175"/>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74"/>
      <c r="BD16" s="175"/>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74"/>
      <c r="BD17" s="175"/>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74"/>
      <c r="BD18" s="175"/>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74"/>
      <c r="BD19" s="175"/>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74"/>
      <c r="BD20" s="175"/>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74"/>
      <c r="BD21" s="175"/>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74"/>
      <c r="BD22" s="175"/>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74"/>
      <c r="BD23" s="175"/>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74"/>
      <c r="BD24" s="175"/>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74"/>
      <c r="BD25" s="175"/>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74"/>
      <c r="BD26" s="175"/>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74"/>
      <c r="BD27" s="175"/>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74"/>
      <c r="BD28" s="175"/>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74"/>
      <c r="BD29" s="175"/>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74"/>
      <c r="BD30" s="175"/>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74"/>
      <c r="BD31" s="175"/>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74"/>
      <c r="BD32" s="175"/>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74"/>
      <c r="BD33" s="175"/>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74"/>
      <c r="BD34" s="175"/>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74"/>
      <c r="BD35" s="175"/>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74"/>
      <c r="BD36" s="175"/>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74"/>
      <c r="BD37" s="175"/>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jdFsMP5FLNHXArDw438V99zZpI7TOBfFHLPXZnLHSNusK214SQZ7HOb/MoDMGTWzszDINUQSqTOAA7TB4L9Mpg==" saltValue="DlKawirVD7iCXUkv6ukgP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6" priority="1791">
      <formula>NOT($V$4="")</formula>
    </cfRule>
  </conditionalFormatting>
  <conditionalFormatting sqref="A9">
    <cfRule type="expression" dxfId="115" priority="1160">
      <formula>AND(B9="eingetragener Zw",$V$4="Eine Vorlage zur Zielwertüberwachung")</formula>
    </cfRule>
    <cfRule type="expression" dxfId="114" priority="1162">
      <formula>AND(B9="errechneter Mw",$V$4="Eine Vorlage zur Zielwertüberwachung")</formula>
    </cfRule>
  </conditionalFormatting>
  <conditionalFormatting sqref="A5:B6">
    <cfRule type="expression" dxfId="113" priority="1165">
      <formula>AND(OR(NOT($C$1=""),NOT($C$3=""),NOT($T$3=""),NOT($AK$3="")),OR(A5="",A5="Test"))</formula>
    </cfRule>
  </conditionalFormatting>
  <conditionalFormatting sqref="BC5:BC10 BC12:BC224">
    <cfRule type="expression" dxfId="112" priority="960">
      <formula>$V$4=""</formula>
    </cfRule>
  </conditionalFormatting>
  <conditionalFormatting sqref="A5:BB38">
    <cfRule type="expression" dxfId="111" priority="991">
      <formula>$V$4=""</formula>
    </cfRule>
  </conditionalFormatting>
  <conditionalFormatting sqref="A3:AK3 A1:C1 A2:B2 AT1:BC3">
    <cfRule type="expression" dxfId="110" priority="1185">
      <formula>$V$4=""</formula>
    </cfRule>
  </conditionalFormatting>
  <conditionalFormatting sqref="B9">
    <cfRule type="expression" dxfId="109" priority="1159">
      <formula>$V$4="Eine Vorlage zur Zielwertüberwachung"</formula>
    </cfRule>
  </conditionalFormatting>
  <conditionalFormatting sqref="B12">
    <cfRule type="expression" dxfId="108" priority="1163">
      <formula>OR($V$4="",NOT(B12="Auswahl"))</formula>
    </cfRule>
    <cfRule type="expression" dxfId="107" priority="1786">
      <formula>AND(NOT(A5=""),NOT(A5="Test"),OR(B12="",B12="Auswahl"))</formula>
    </cfRule>
  </conditionalFormatting>
  <conditionalFormatting sqref="B13:B37">
    <cfRule type="expression" dxfId="106" priority="1179">
      <formula>AND(L$7="----------",NOT(A$5=""),NOT(A$5="Test"))</formula>
    </cfRule>
  </conditionalFormatting>
  <conditionalFormatting sqref="B9:C9">
    <cfRule type="expression" dxfId="105" priority="1161">
      <formula>AND(NOT(A5=""),NOT(A5="Test"),$V$4="Eine Vorlage zur Zielwertüberwachung",OR(B9="",B9="Auswahl"))</formula>
    </cfRule>
    <cfRule type="expression" dxfId="104" priority="1166">
      <formula>AND(B9="eingetragener Zw",$V$4="Eine Vorlage zur Zielwertüberwachung")</formula>
    </cfRule>
    <cfRule type="expression" dxfId="103" priority="1778">
      <formula>AND(B9="errechneter Mw",$V$4="Eine Vorlage zur Zielwertüberwachung")</formula>
    </cfRule>
  </conditionalFormatting>
  <conditionalFormatting sqref="D7:K7">
    <cfRule type="expression" dxfId="102" priority="1158">
      <formula>L7="----------"</formula>
    </cfRule>
    <cfRule type="expression" dxfId="101" priority="1177">
      <formula>NOT(L7="----------")</formula>
    </cfRule>
  </conditionalFormatting>
  <conditionalFormatting sqref="D8:K8">
    <cfRule type="expression" dxfId="100" priority="1156">
      <formula>NOT(D8="")</formula>
    </cfRule>
  </conditionalFormatting>
  <conditionalFormatting sqref="D9:N9">
    <cfRule type="expression" dxfId="99" priority="1119">
      <formula>NOT(D9="")</formula>
    </cfRule>
  </conditionalFormatting>
  <conditionalFormatting sqref="J10:K12">
    <cfRule type="expression" dxfId="98" priority="1773">
      <formula>AND(B9="eingetragener Zw",$V$4="Eine Vorlage zur Zielwertüberwachung")</formula>
    </cfRule>
    <cfRule type="expression" dxfId="97" priority="1774">
      <formula>AND(B9="errechneter Mw",$V$4="Eine Vorlage zur Zielwertüberwachung")</formula>
    </cfRule>
  </conditionalFormatting>
  <conditionalFormatting sqref="J11:K11">
    <cfRule type="expression" dxfId="96" priority="1699">
      <formula>B10="eingetragener Zw"</formula>
    </cfRule>
    <cfRule type="expression" dxfId="95" priority="1700">
      <formula>B10="errechneter Mw"</formula>
    </cfRule>
    <cfRule type="expression" dxfId="94" priority="1701">
      <formula>B10="eingetragener Zw"</formula>
    </cfRule>
    <cfRule type="expression" dxfId="93" priority="1702">
      <formula>B10="errechneter Mw"</formula>
    </cfRule>
  </conditionalFormatting>
  <conditionalFormatting sqref="L7:N7">
    <cfRule type="expression" dxfId="92" priority="1157">
      <formula>AND(L7="----------",$V$4="Eine Vorlage zur Zielwertermittlung")</formula>
    </cfRule>
    <cfRule type="expression" dxfId="91" priority="1171">
      <formula>AND(NOT(A5=""),NOT(A5="Test"),L7="")</formula>
    </cfRule>
    <cfRule type="expression" dxfId="90" priority="1178">
      <formula>AND(B9="eingetragener Zw",$V$4="Eine Vorlage zur Zielwertüberwachung")</formula>
    </cfRule>
    <cfRule type="expression" dxfId="89" priority="2055">
      <formula>NOT(L7="----------")</formula>
    </cfRule>
  </conditionalFormatting>
  <conditionalFormatting sqref="L8:N8">
    <cfRule type="expression" dxfId="88" priority="1121">
      <formula>NOT(L8="")</formula>
    </cfRule>
  </conditionalFormatting>
  <conditionalFormatting sqref="N5:Q5">
    <cfRule type="expression" dxfId="87" priority="1708">
      <formula>AND(NOT(A5="Test"),NOT(A5=""),N5="")</formula>
    </cfRule>
  </conditionalFormatting>
  <conditionalFormatting sqref="N6:Q6">
    <cfRule type="expression" dxfId="86" priority="1169">
      <formula>AND(NOT(A5=""),NOT(A5="Test"),N5="",L11="")</formula>
    </cfRule>
  </conditionalFormatting>
  <conditionalFormatting sqref="O7:Q7">
    <cfRule type="expression" dxfId="85" priority="1181">
      <formula>AND(NOT(A5=""),NOT(A5="Test"),OR(O7="Einheit",O7=""))</formula>
    </cfRule>
  </conditionalFormatting>
  <conditionalFormatting sqref="O8:Q8">
    <cfRule type="expression" dxfId="84" priority="1120">
      <formula>NOT(O8="")</formula>
    </cfRule>
  </conditionalFormatting>
  <conditionalFormatting sqref="O9:Q9">
    <cfRule type="expression" dxfId="83" priority="1118">
      <formula>NOT(O9="")</formula>
    </cfRule>
    <cfRule type="expression" dxfId="82" priority="2059">
      <formula>AND(B9="errechneter Mw",$V$4="Eine Vorlage zur Zielwertüberwachung",NOT(O9=""))</formula>
    </cfRule>
  </conditionalFormatting>
  <conditionalFormatting sqref="S9">
    <cfRule type="expression" dxfId="81" priority="1063">
      <formula>AND(T9="eingetragener Zw",$V$4="Eine Vorlage zur Zielwertüberwachung")</formula>
    </cfRule>
    <cfRule type="expression" dxfId="80" priority="1065">
      <formula>AND(T9="errechneter Mw",$V$4="Eine Vorlage zur Zielwertüberwachung")</formula>
    </cfRule>
  </conditionalFormatting>
  <conditionalFormatting sqref="T9">
    <cfRule type="expression" dxfId="79" priority="1062">
      <formula>$V$4="Eine Vorlage zur Zielwertüberwachung"</formula>
    </cfRule>
  </conditionalFormatting>
  <conditionalFormatting sqref="T12">
    <cfRule type="expression" dxfId="78" priority="1066">
      <formula>OR($V$4="",NOT(T12="Auswahl"))</formula>
    </cfRule>
    <cfRule type="expression" dxfId="77" priority="1083">
      <formula>AND(NOT(S5=""),NOT(S5="Test"),OR(T12="",T12="Auswahl"))</formula>
    </cfRule>
  </conditionalFormatting>
  <conditionalFormatting sqref="T13:T37">
    <cfRule type="expression" dxfId="76" priority="1073">
      <formula>AND(AD$7="----------",NOT(S$5=""),NOT(S$5="Test"))</formula>
    </cfRule>
  </conditionalFormatting>
  <conditionalFormatting sqref="T9:U9">
    <cfRule type="expression" dxfId="75" priority="1064">
      <formula>AND(NOT(S5=""),NOT(S5="Test"),$V$4="Eine Vorlage zur Zielwertüberwachung",OR(T9="",T9="Auswahl"))</formula>
    </cfRule>
    <cfRule type="expression" dxfId="74" priority="1068">
      <formula>AND(T9="eingetragener Zw",$V$4="Eine Vorlage zur Zielwertüberwachung")</formula>
    </cfRule>
    <cfRule type="expression" dxfId="73" priority="1082">
      <formula>AND(T9="errechneter Mw",$V$4="Eine Vorlage zur Zielwertüberwachung")</formula>
    </cfRule>
  </conditionalFormatting>
  <conditionalFormatting sqref="V7:AC7">
    <cfRule type="expression" dxfId="72" priority="1061">
      <formula>AD7="----------"</formula>
    </cfRule>
    <cfRule type="expression" dxfId="71" priority="1071">
      <formula>NOT(AD7="----------")</formula>
    </cfRule>
  </conditionalFormatting>
  <conditionalFormatting sqref="V8:AC8">
    <cfRule type="expression" dxfId="70" priority="1059">
      <formula>NOT(V8="")</formula>
    </cfRule>
  </conditionalFormatting>
  <conditionalFormatting sqref="V9:AF9">
    <cfRule type="expression" dxfId="69" priority="1056">
      <formula>NOT(V9="")</formula>
    </cfRule>
  </conditionalFormatting>
  <conditionalFormatting sqref="V4:AK4">
    <cfRule type="expression" dxfId="68" priority="1789">
      <formula>NOT($V$4="")</formula>
    </cfRule>
    <cfRule type="expression" dxfId="67" priority="1790">
      <formula>$V$4=""</formula>
    </cfRule>
  </conditionalFormatting>
  <conditionalFormatting sqref="AB10:AC12">
    <cfRule type="expression" dxfId="66" priority="1080">
      <formula>AND(T9="eingetragener Zw",$V$4="Eine Vorlage zur Zielwertüberwachung")</formula>
    </cfRule>
    <cfRule type="expression" dxfId="65" priority="1081">
      <formula>AND(T9="errechneter Mw",$V$4="Eine Vorlage zur Zielwertüberwachung")</formula>
    </cfRule>
  </conditionalFormatting>
  <conditionalFormatting sqref="AB11:AC11">
    <cfRule type="expression" dxfId="64" priority="1075">
      <formula>T10="eingetragener Zw"</formula>
    </cfRule>
    <cfRule type="expression" dxfId="63" priority="1076">
      <formula>T10="errechneter Mw"</formula>
    </cfRule>
    <cfRule type="expression" dxfId="62" priority="1077">
      <formula>T10="eingetragener Zw"</formula>
    </cfRule>
    <cfRule type="expression" dxfId="61" priority="1078">
      <formula>T10="errechneter Mw"</formula>
    </cfRule>
  </conditionalFormatting>
  <conditionalFormatting sqref="AD7:AF7">
    <cfRule type="expression" dxfId="60" priority="1060">
      <formula>AND(AD7="----------",$V$4="Eine Vorlage zur Zielwertermittlung")</formula>
    </cfRule>
    <cfRule type="expression" dxfId="59" priority="1070">
      <formula>AND(NOT(S5=""),NOT(S5="Test"),AD7="")</formula>
    </cfRule>
    <cfRule type="expression" dxfId="58" priority="1072">
      <formula>AND(T9="eingetragener Zw",$V$4="Eine Vorlage zur Zielwertüberwachung")</formula>
    </cfRule>
    <cfRule type="expression" dxfId="57" priority="1084">
      <formula>NOT(AD7="----------")</formula>
    </cfRule>
  </conditionalFormatting>
  <conditionalFormatting sqref="AD8:AF8">
    <cfRule type="expression" dxfId="56" priority="1058">
      <formula>NOT(AD8="")</formula>
    </cfRule>
  </conditionalFormatting>
  <conditionalFormatting sqref="AF5:AI5">
    <cfRule type="expression" dxfId="55" priority="1079">
      <formula>AND(NOT(S5="Test"),NOT(S5=""),AF5="")</formula>
    </cfRule>
  </conditionalFormatting>
  <conditionalFormatting sqref="AF6:AI6">
    <cfRule type="expression" dxfId="54" priority="1069">
      <formula>AND(NOT(S5=""),NOT(S5="Test"),AF5="",AD11="")</formula>
    </cfRule>
  </conditionalFormatting>
  <conditionalFormatting sqref="AG7:AI7">
    <cfRule type="expression" dxfId="53" priority="1074">
      <formula>AND(NOT(S5=""),NOT(S5="Test"),OR(AG7="Einheit",AG7=""))</formula>
    </cfRule>
  </conditionalFormatting>
  <conditionalFormatting sqref="AG8:AI8">
    <cfRule type="expression" dxfId="52" priority="1057">
      <formula>NOT(AG8="")</formula>
    </cfRule>
  </conditionalFormatting>
  <conditionalFormatting sqref="AG9:AI9">
    <cfRule type="expression" dxfId="51" priority="1055">
      <formula>NOT(AG9="")</formula>
    </cfRule>
    <cfRule type="expression" dxfId="50" priority="1085">
      <formula>AND(T9="errechneter Mw",$V$4="Eine Vorlage zur Zielwertüberwachung",NOT(AG9=""))</formula>
    </cfRule>
  </conditionalFormatting>
  <conditionalFormatting sqref="AK9">
    <cfRule type="expression" dxfId="49" priority="1000">
      <formula>AND(AL9="eingetragener Zw",$V$4="Eine Vorlage zur Zielwertüberwachung")</formula>
    </cfRule>
    <cfRule type="expression" dxfId="48" priority="1002">
      <formula>AND(AL9="errechneter Mw",$V$4="Eine Vorlage zur Zielwertüberwachung")</formula>
    </cfRule>
  </conditionalFormatting>
  <conditionalFormatting sqref="AL4">
    <cfRule type="expression" dxfId="47" priority="3">
      <formula>$V$4=""</formula>
    </cfRule>
  </conditionalFormatting>
  <conditionalFormatting sqref="AL9">
    <cfRule type="expression" dxfId="46" priority="999">
      <formula>$V$4="Eine Vorlage zur Zielwertüberwachung"</formula>
    </cfRule>
  </conditionalFormatting>
  <conditionalFormatting sqref="AL12">
    <cfRule type="expression" dxfId="45" priority="1003">
      <formula>OR($V$4="",NOT(AL12="Auswahl"))</formula>
    </cfRule>
    <cfRule type="expression" dxfId="44" priority="1020">
      <formula>AND(NOT(AK5=""),NOT(AK5="Test"),OR(AL12="",AL12="Auswahl"))</formula>
    </cfRule>
  </conditionalFormatting>
  <conditionalFormatting sqref="AL13:AL37">
    <cfRule type="expression" dxfId="43" priority="1010">
      <formula>AND(AV$7="----------",NOT(AK$5=""),NOT(AK$5="Test"))</formula>
    </cfRule>
  </conditionalFormatting>
  <conditionalFormatting sqref="AL9:AM9">
    <cfRule type="expression" dxfId="42" priority="1001">
      <formula>AND(NOT(AK5=""),NOT(AK5="Test"),$V$4="Eine Vorlage zur Zielwertüberwachung",OR(AL9="",AL9="Auswahl"))</formula>
    </cfRule>
    <cfRule type="expression" dxfId="41" priority="1005">
      <formula>AND(AL9="eingetragener Zw",$V$4="Eine Vorlage zur Zielwertüberwachung")</formula>
    </cfRule>
    <cfRule type="expression" dxfId="40" priority="1019">
      <formula>AND(AL9="errechneter Mw",$V$4="Eine Vorlage zur Zielwertüberwachung")</formula>
    </cfRule>
  </conditionalFormatting>
  <conditionalFormatting sqref="AN7:AU7">
    <cfRule type="expression" dxfId="39" priority="998">
      <formula>AV7="----------"</formula>
    </cfRule>
    <cfRule type="expression" dxfId="38" priority="1008">
      <formula>NOT(AV7="----------")</formula>
    </cfRule>
  </conditionalFormatting>
  <conditionalFormatting sqref="AN8:AU8">
    <cfRule type="expression" dxfId="37" priority="996">
      <formula>NOT(AN8="")</formula>
    </cfRule>
  </conditionalFormatting>
  <conditionalFormatting sqref="AN9:AX9">
    <cfRule type="expression" dxfId="36" priority="993">
      <formula>NOT(AN9="")</formula>
    </cfRule>
  </conditionalFormatting>
  <conditionalFormatting sqref="AT3:AU3">
    <cfRule type="expression" dxfId="35" priority="1882">
      <formula>AT3="dd.mm.yyyy"</formula>
    </cfRule>
  </conditionalFormatting>
  <conditionalFormatting sqref="AT10:AU12">
    <cfRule type="expression" dxfId="34" priority="1017">
      <formula>AND(AL9="eingetragener Zw",$V$4="Eine Vorlage zur Zielwertüberwachung")</formula>
    </cfRule>
    <cfRule type="expression" dxfId="33" priority="1018">
      <formula>AND(AL9="errechneter Mw",$V$4="Eine Vorlage zur Zielwertüberwachung")</formula>
    </cfRule>
  </conditionalFormatting>
  <conditionalFormatting sqref="AT11:AU11">
    <cfRule type="expression" dxfId="32" priority="1012">
      <formula>AL10="eingetragener Zw"</formula>
    </cfRule>
    <cfRule type="expression" dxfId="31" priority="1013">
      <formula>AL10="errechneter Mw"</formula>
    </cfRule>
    <cfRule type="expression" dxfId="30" priority="1014">
      <formula>AL10="eingetragener Zw"</formula>
    </cfRule>
    <cfRule type="expression" dxfId="29" priority="1015">
      <formula>AL10="errechneter Mw"</formula>
    </cfRule>
  </conditionalFormatting>
  <conditionalFormatting sqref="AV7:AX7">
    <cfRule type="expression" dxfId="28" priority="997">
      <formula>AND(AV7="----------",$V$4="Eine Vorlage zur Zielwertermittlung")</formula>
    </cfRule>
    <cfRule type="expression" dxfId="27" priority="1007">
      <formula>AND(NOT(AK5=""),NOT(AK5="Test"),AV7="")</formula>
    </cfRule>
    <cfRule type="expression" dxfId="26" priority="1009">
      <formula>AND(AL9="eingetragener Zw",$V$4="Eine Vorlage zur Zielwertüberwachung")</formula>
    </cfRule>
    <cfRule type="expression" dxfId="25" priority="1021">
      <formula>NOT(AV7="----------")</formula>
    </cfRule>
  </conditionalFormatting>
  <conditionalFormatting sqref="AV8:AX8">
    <cfRule type="expression" dxfId="24" priority="995">
      <formula>NOT(AV8="")</formula>
    </cfRule>
  </conditionalFormatting>
  <conditionalFormatting sqref="AX5:BA5">
    <cfRule type="expression" dxfId="23" priority="1016">
      <formula>AND(NOT(AK5="Test"),NOT(AK5=""),AX5="")</formula>
    </cfRule>
  </conditionalFormatting>
  <conditionalFormatting sqref="AX6:BA6">
    <cfRule type="expression" dxfId="22" priority="1006">
      <formula>AND(NOT(AK5=""),NOT(AK5="Test"),AX5="",AV11="")</formula>
    </cfRule>
  </conditionalFormatting>
  <conditionalFormatting sqref="AY7:BA7">
    <cfRule type="expression" dxfId="21" priority="1011">
      <formula>AND(NOT(AK5=""),NOT(AK5="Test"),OR(AY7="Einheit",AY7=""))</formula>
    </cfRule>
  </conditionalFormatting>
  <conditionalFormatting sqref="AY8:BA8">
    <cfRule type="expression" dxfId="20" priority="994">
      <formula>NOT(AY8="")</formula>
    </cfRule>
  </conditionalFormatting>
  <conditionalFormatting sqref="AY9:BA9">
    <cfRule type="expression" dxfId="19" priority="992">
      <formula>NOT(AY9="")</formula>
    </cfRule>
    <cfRule type="expression" dxfId="18" priority="1022">
      <formula>AND(AL9="errechneter Mw",$V$4="Eine Vorlage zur Zielwertüberwachung",NOT(AY9=""))</formula>
    </cfRule>
  </conditionalFormatting>
  <conditionalFormatting sqref="S5:T6">
    <cfRule type="expression" dxfId="17" priority="1">
      <formula>AND(OR(NOT($C$1=""),NOT($C$3=""),NOT($T$3=""),NOT($AK$3="")),OR(S5="",S5="Test"))</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27.06.2025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7" t="str">
        <f>Dokumentationshilfe!C1</f>
        <v>AFIAS</v>
      </c>
      <c r="C2" s="188"/>
      <c r="D2" s="188"/>
      <c r="E2" s="188"/>
      <c r="F2" s="188"/>
      <c r="G2" s="189"/>
    </row>
    <row r="3" spans="2:7" x14ac:dyDescent="0.2">
      <c r="B3" s="190"/>
      <c r="C3" s="191"/>
      <c r="D3" s="191"/>
      <c r="E3" s="191"/>
      <c r="F3" s="191"/>
      <c r="G3" s="192"/>
    </row>
    <row r="4" spans="2:7" x14ac:dyDescent="0.2">
      <c r="B4" s="190"/>
      <c r="C4" s="191"/>
      <c r="D4" s="191"/>
      <c r="E4" s="191"/>
      <c r="F4" s="191"/>
      <c r="G4" s="192"/>
    </row>
    <row r="5" spans="2:7" ht="18.75" thickBot="1" x14ac:dyDescent="0.3">
      <c r="B5" s="193" t="str">
        <f>Dokumentationshilfe!C3</f>
        <v>Tumormarker Control</v>
      </c>
      <c r="C5" s="194"/>
      <c r="D5" s="195" t="str">
        <f>CONCATENATE(Dokumentationshilfe!S3,Dokumentationshilfe!T3)</f>
        <v>Lot: TMCOVC24</v>
      </c>
      <c r="E5" s="195"/>
      <c r="F5" s="196" t="str">
        <f>CONCATENATE(Dokumentationshilfe!AF3,TEXT(Dokumentationshilfe!AK3,"TT.MM.JJJJ"))</f>
        <v>Verfall: 01.03.2026</v>
      </c>
      <c r="G5" s="197"/>
    </row>
    <row r="6" spans="2:7" ht="13.5" thickBot="1" x14ac:dyDescent="0.25"/>
    <row r="7" spans="2:7" ht="17.25" thickBot="1" x14ac:dyDescent="0.3">
      <c r="B7" s="63" t="s">
        <v>49</v>
      </c>
      <c r="C7" s="64" t="s">
        <v>211</v>
      </c>
      <c r="D7" s="198" t="s">
        <v>212</v>
      </c>
      <c r="E7" s="198"/>
      <c r="F7" s="198"/>
      <c r="G7" s="63" t="s">
        <v>1</v>
      </c>
    </row>
    <row r="8" spans="2:7" ht="15.75" thickBot="1" x14ac:dyDescent="0.25">
      <c r="B8" s="65" t="str">
        <f>Dokumentationshilfe!A5</f>
        <v>PSA / PSA Neo</v>
      </c>
      <c r="C8" s="66">
        <f>Dokumentationshilfe!J11</f>
        <v>1.36</v>
      </c>
      <c r="D8" s="185" t="str">
        <f>CONCATENATE(Dokumentationshilfe!D11," - ",Dokumentationshilfe!P11)</f>
        <v>1.08 - 1.64</v>
      </c>
      <c r="E8" s="185"/>
      <c r="F8" s="185"/>
      <c r="G8" s="65" t="str">
        <f>Dokumentationshilfe!O7</f>
        <v>ng/ml</v>
      </c>
    </row>
    <row r="9" spans="2:7" ht="15.75" thickBot="1" x14ac:dyDescent="0.25">
      <c r="B9" s="65" t="str">
        <f>Dokumentationshilfe!S5</f>
        <v>PSA / PSA Neo</v>
      </c>
      <c r="C9" s="66">
        <f>Dokumentationshilfe!AB11</f>
        <v>8.9</v>
      </c>
      <c r="D9" s="185" t="str">
        <f>CONCATENATE(Dokumentationshilfe!V11," - ",Dokumentationshilfe!AH11)</f>
        <v>7.04 - 10.76</v>
      </c>
      <c r="E9" s="185"/>
      <c r="F9" s="185"/>
      <c r="G9" s="65" t="str">
        <f>Dokumentationshilfe!AG7</f>
        <v>ng/ml</v>
      </c>
    </row>
    <row r="10" spans="2:7" ht="15.75" thickBot="1" x14ac:dyDescent="0.25">
      <c r="B10" s="65" t="str">
        <f>Dokumentationshilfe!AK5</f>
        <v>Test</v>
      </c>
      <c r="C10" s="66" t="str">
        <f>Dokumentationshilfe!AT11</f>
        <v/>
      </c>
      <c r="D10" s="185" t="str">
        <f>CONCATENATE(Dokumentationshilfe!AN11," - ",Dokumentationshilfe!AZ11)</f>
        <v xml:space="preserve"> - </v>
      </c>
      <c r="E10" s="185"/>
      <c r="F10" s="185"/>
      <c r="G10" s="65" t="str">
        <f>Dokumentationshilfe!AY7</f>
        <v>Einheit</v>
      </c>
    </row>
    <row r="11" spans="2:7" ht="15" x14ac:dyDescent="0.2">
      <c r="B11" s="67"/>
      <c r="C11" s="68"/>
      <c r="D11" s="186"/>
      <c r="E11" s="186"/>
      <c r="F11" s="186"/>
      <c r="G11" s="67"/>
    </row>
    <row r="12" spans="2:7" ht="15" x14ac:dyDescent="0.2">
      <c r="B12" s="69"/>
      <c r="C12" s="70"/>
      <c r="D12" s="184"/>
      <c r="E12" s="184"/>
      <c r="F12" s="184"/>
      <c r="G12" s="69"/>
    </row>
    <row r="13" spans="2:7" ht="15" x14ac:dyDescent="0.2">
      <c r="B13" s="69"/>
      <c r="C13" s="70"/>
      <c r="D13" s="184"/>
      <c r="E13" s="184"/>
      <c r="F13" s="184"/>
      <c r="G13" s="69"/>
    </row>
    <row r="14" spans="2:7" ht="15" x14ac:dyDescent="0.2">
      <c r="B14" s="69"/>
      <c r="C14" s="70"/>
      <c r="D14" s="184"/>
      <c r="E14" s="184"/>
      <c r="F14" s="184"/>
      <c r="G14" s="69"/>
    </row>
    <row r="15" spans="2:7" ht="15" x14ac:dyDescent="0.2">
      <c r="B15" s="69"/>
      <c r="C15" s="70"/>
      <c r="D15" s="184"/>
      <c r="E15" s="184"/>
      <c r="F15" s="184"/>
      <c r="G15" s="69"/>
    </row>
    <row r="16" spans="2:7" ht="15" x14ac:dyDescent="0.2">
      <c r="B16" s="69"/>
      <c r="C16" s="70"/>
      <c r="D16" s="184"/>
      <c r="E16" s="184"/>
      <c r="F16" s="184"/>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254</v>
      </c>
      <c r="C2" s="200"/>
      <c r="D2" s="200"/>
      <c r="E2" s="200"/>
      <c r="F2" s="200"/>
      <c r="G2" s="201"/>
      <c r="I2" s="199" t="s">
        <v>239</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216</v>
      </c>
      <c r="D4" s="88" t="s">
        <v>217</v>
      </c>
      <c r="E4" s="88" t="s">
        <v>218</v>
      </c>
      <c r="F4" s="88" t="s">
        <v>219</v>
      </c>
      <c r="G4" s="89" t="s">
        <v>221</v>
      </c>
      <c r="I4" s="202" t="s">
        <v>245</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240</v>
      </c>
      <c r="K5" s="92" t="s">
        <v>241</v>
      </c>
      <c r="L5" s="92" t="s">
        <v>242</v>
      </c>
      <c r="M5" s="93" t="s">
        <v>243</v>
      </c>
    </row>
    <row r="6" spans="2:13" ht="16.5" customHeight="1" x14ac:dyDescent="0.2">
      <c r="B6" s="94"/>
      <c r="C6" s="95"/>
      <c r="D6" s="95"/>
      <c r="E6" s="95"/>
      <c r="F6" s="95"/>
      <c r="G6" s="96"/>
      <c r="I6" s="116" t="str">
        <f>Dokumentationshilfe!A5</f>
        <v>PSA / PSA Neo</v>
      </c>
      <c r="J6" s="80"/>
      <c r="K6" s="80"/>
      <c r="L6" s="103">
        <f>Dokumentationshilfe!J11</f>
        <v>1.36</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220</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PSA / PSA Neo</v>
      </c>
      <c r="J7" s="80"/>
      <c r="K7" s="80"/>
      <c r="L7" s="103">
        <f>Dokumentationshilfe!AB11</f>
        <v>8.9</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223</v>
      </c>
      <c r="C12" s="216"/>
      <c r="D12" s="216"/>
      <c r="E12" s="216"/>
      <c r="F12" s="216"/>
      <c r="G12" s="217"/>
    </row>
    <row r="13" spans="2:13" ht="16.5" customHeight="1" thickBot="1" x14ac:dyDescent="0.25">
      <c r="B13" s="94"/>
      <c r="C13" s="95"/>
      <c r="D13" s="95"/>
      <c r="E13" s="95"/>
      <c r="F13" s="95"/>
      <c r="G13" s="96"/>
    </row>
    <row r="14" spans="2:13" ht="16.5" customHeight="1" x14ac:dyDescent="0.2">
      <c r="B14" s="99" t="s">
        <v>235</v>
      </c>
      <c r="C14" s="218" t="s">
        <v>237</v>
      </c>
      <c r="D14" s="218"/>
      <c r="E14" s="100" t="s">
        <v>246</v>
      </c>
      <c r="F14" s="101" t="s">
        <v>236</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255</v>
      </c>
      <c r="C18" s="200"/>
      <c r="D18" s="200"/>
      <c r="E18" s="200"/>
      <c r="F18" s="200"/>
      <c r="G18" s="201"/>
    </row>
    <row r="19" spans="2:7" ht="16.5" customHeight="1" thickBot="1" x14ac:dyDescent="0.25">
      <c r="B19" s="84"/>
      <c r="C19" s="85"/>
      <c r="D19" s="85"/>
      <c r="E19" s="85"/>
      <c r="F19" s="85"/>
      <c r="G19" s="86"/>
    </row>
    <row r="20" spans="2:7" ht="16.5" customHeight="1" x14ac:dyDescent="0.2">
      <c r="B20" s="220" t="s">
        <v>256</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0" activePane="bottomRight" state="frozen"/>
      <selection pane="topRight" activeCell="B1" sqref="B1"/>
      <selection pane="bottomLeft" activeCell="A6" sqref="A6"/>
      <selection pane="bottomRight" activeCell="D116" sqref="D11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213</v>
      </c>
      <c r="G5" s="50" t="s">
        <v>222</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201</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214</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202</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215</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201</v>
      </c>
      <c r="E91" s="22" t="s">
        <v>1</v>
      </c>
      <c r="F91" s="73"/>
    </row>
    <row r="92" spans="2:6" x14ac:dyDescent="0.2">
      <c r="B92" s="22" t="s">
        <v>142</v>
      </c>
      <c r="C92" s="51">
        <v>0.25</v>
      </c>
      <c r="D92" s="55" t="s">
        <v>201</v>
      </c>
      <c r="E92" s="22" t="s">
        <v>1</v>
      </c>
      <c r="F92" s="73"/>
    </row>
    <row r="93" spans="2:6" x14ac:dyDescent="0.2">
      <c r="B93" s="22" t="s">
        <v>143</v>
      </c>
      <c r="C93" s="51">
        <v>0.25</v>
      </c>
      <c r="D93" s="55" t="s">
        <v>201</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264</v>
      </c>
      <c r="C117" s="51">
        <v>0.21</v>
      </c>
      <c r="D117" s="55">
        <v>0.21</v>
      </c>
      <c r="E117" s="52" t="s">
        <v>96</v>
      </c>
      <c r="F117" s="73"/>
    </row>
    <row r="118" spans="2:6" x14ac:dyDescent="0.2">
      <c r="B118" s="52" t="s">
        <v>169</v>
      </c>
      <c r="C118" s="51">
        <v>0.12</v>
      </c>
      <c r="D118" s="51">
        <v>0.15</v>
      </c>
      <c r="E118" s="52" t="s">
        <v>60</v>
      </c>
      <c r="F118" s="73">
        <v>0.05</v>
      </c>
    </row>
    <row r="119" spans="2:6" x14ac:dyDescent="0.2">
      <c r="B119" s="52" t="s">
        <v>170</v>
      </c>
      <c r="C119" s="51">
        <v>0.12</v>
      </c>
      <c r="D119" s="51">
        <v>0.15</v>
      </c>
      <c r="E119" s="52" t="s">
        <v>60</v>
      </c>
      <c r="F119" s="73">
        <v>0.05</v>
      </c>
    </row>
    <row r="120" spans="2:6" x14ac:dyDescent="0.2">
      <c r="B120" s="52" t="s">
        <v>171</v>
      </c>
      <c r="C120" s="51">
        <v>0.12</v>
      </c>
      <c r="D120" s="51">
        <v>0.15</v>
      </c>
      <c r="E120" s="52" t="s">
        <v>60</v>
      </c>
      <c r="F120" s="73">
        <v>0.05</v>
      </c>
    </row>
    <row r="121" spans="2:6" x14ac:dyDescent="0.2">
      <c r="B121" s="52" t="s">
        <v>172</v>
      </c>
      <c r="C121" s="51">
        <v>0.12</v>
      </c>
      <c r="D121" s="51">
        <v>0.15</v>
      </c>
      <c r="E121" s="52" t="s">
        <v>60</v>
      </c>
      <c r="F121" s="73">
        <v>0.05</v>
      </c>
    </row>
    <row r="122" spans="2:6" x14ac:dyDescent="0.2">
      <c r="B122" s="52" t="s">
        <v>173</v>
      </c>
      <c r="C122" s="51">
        <v>0.15</v>
      </c>
      <c r="D122" s="55" t="s">
        <v>201</v>
      </c>
      <c r="E122" s="52" t="s">
        <v>1</v>
      </c>
      <c r="F122" s="73"/>
    </row>
    <row r="123" spans="2:6" x14ac:dyDescent="0.2">
      <c r="B123" s="52" t="s">
        <v>174</v>
      </c>
      <c r="C123" s="51">
        <v>0.15</v>
      </c>
      <c r="D123" s="55" t="s">
        <v>201</v>
      </c>
      <c r="E123" s="52" t="s">
        <v>1</v>
      </c>
      <c r="F123" s="73"/>
    </row>
    <row r="124" spans="2:6" x14ac:dyDescent="0.2">
      <c r="B124" s="52" t="s">
        <v>175</v>
      </c>
      <c r="C124" s="51">
        <v>0.15</v>
      </c>
      <c r="D124" s="55" t="s">
        <v>201</v>
      </c>
      <c r="E124" s="52" t="s">
        <v>1</v>
      </c>
      <c r="F124" s="73"/>
    </row>
    <row r="125" spans="2:6" ht="14.25" x14ac:dyDescent="0.2">
      <c r="B125" s="52" t="s">
        <v>176</v>
      </c>
      <c r="C125" s="51">
        <v>0.25</v>
      </c>
      <c r="D125" s="72">
        <v>0.152</v>
      </c>
      <c r="E125" s="52" t="s">
        <v>147</v>
      </c>
      <c r="F125" s="73"/>
    </row>
    <row r="126" spans="2:6" ht="14.25" x14ac:dyDescent="0.2">
      <c r="B126" s="52" t="s">
        <v>177</v>
      </c>
      <c r="C126" s="51">
        <v>0.25</v>
      </c>
      <c r="D126" s="72">
        <v>0.152</v>
      </c>
      <c r="E126" s="52" t="s">
        <v>147</v>
      </c>
      <c r="F126" s="73"/>
    </row>
    <row r="127" spans="2:6" ht="14.25" x14ac:dyDescent="0.2">
      <c r="B127" s="52" t="s">
        <v>178</v>
      </c>
      <c r="C127" s="51">
        <v>0.25</v>
      </c>
      <c r="D127" s="72">
        <v>0.152</v>
      </c>
      <c r="E127" s="52" t="s">
        <v>147</v>
      </c>
      <c r="F127" s="73"/>
    </row>
    <row r="128" spans="2:6" ht="14.25" x14ac:dyDescent="0.2">
      <c r="B128" s="52" t="s">
        <v>179</v>
      </c>
      <c r="C128" s="51">
        <v>0.25</v>
      </c>
      <c r="D128" s="72">
        <v>0.152</v>
      </c>
      <c r="E128" s="52" t="s">
        <v>147</v>
      </c>
      <c r="F128" s="73"/>
    </row>
    <row r="129" spans="2:6" ht="14.25" x14ac:dyDescent="0.2">
      <c r="B129" s="52" t="s">
        <v>180</v>
      </c>
      <c r="C129" s="51">
        <v>0.25</v>
      </c>
      <c r="D129" s="72">
        <v>0.152</v>
      </c>
      <c r="E129" s="52" t="s">
        <v>147</v>
      </c>
      <c r="F129" s="73"/>
    </row>
    <row r="130" spans="2:6" x14ac:dyDescent="0.2">
      <c r="B130" s="52" t="s">
        <v>181</v>
      </c>
      <c r="C130" s="51">
        <v>0.18</v>
      </c>
      <c r="D130" s="51">
        <v>0.18</v>
      </c>
      <c r="E130" s="52" t="s">
        <v>184</v>
      </c>
      <c r="F130" s="73"/>
    </row>
    <row r="131" spans="2:6" x14ac:dyDescent="0.2">
      <c r="B131" s="52" t="s">
        <v>182</v>
      </c>
      <c r="C131" s="51">
        <v>0.18</v>
      </c>
      <c r="D131" s="51">
        <v>0.18</v>
      </c>
      <c r="E131" s="52" t="s">
        <v>184</v>
      </c>
      <c r="F131" s="73"/>
    </row>
    <row r="132" spans="2:6" x14ac:dyDescent="0.2">
      <c r="B132" s="52" t="s">
        <v>183</v>
      </c>
      <c r="C132" s="51">
        <v>0.18</v>
      </c>
      <c r="D132" s="51">
        <v>0.18</v>
      </c>
      <c r="E132" s="52" t="s">
        <v>184</v>
      </c>
      <c r="F132" s="73"/>
    </row>
    <row r="133" spans="2:6" x14ac:dyDescent="0.2">
      <c r="B133" s="52" t="s">
        <v>185</v>
      </c>
      <c r="C133" s="51">
        <v>0.2</v>
      </c>
      <c r="D133" s="51">
        <v>0.2</v>
      </c>
      <c r="E133" s="52" t="s">
        <v>187</v>
      </c>
      <c r="F133" s="73"/>
    </row>
    <row r="134" spans="2:6" x14ac:dyDescent="0.2">
      <c r="B134" s="52" t="s">
        <v>186</v>
      </c>
      <c r="C134" s="51">
        <v>0.2</v>
      </c>
      <c r="D134" s="51">
        <v>0.2</v>
      </c>
      <c r="E134" s="52" t="s">
        <v>187</v>
      </c>
      <c r="F134" s="73"/>
    </row>
    <row r="135" spans="2:6" x14ac:dyDescent="0.2">
      <c r="B135" s="52" t="s">
        <v>188</v>
      </c>
      <c r="C135" s="51">
        <v>0.2</v>
      </c>
      <c r="D135" s="51">
        <v>0.2</v>
      </c>
      <c r="E135" s="52" t="s">
        <v>187</v>
      </c>
      <c r="F135" s="73"/>
    </row>
    <row r="136" spans="2:6" x14ac:dyDescent="0.2">
      <c r="B136" s="52" t="s">
        <v>189</v>
      </c>
      <c r="C136" s="51">
        <v>0.2</v>
      </c>
      <c r="D136" s="51">
        <v>0.2</v>
      </c>
      <c r="E136" s="52" t="s">
        <v>187</v>
      </c>
      <c r="F136" s="73"/>
    </row>
    <row r="137" spans="2:6" x14ac:dyDescent="0.2">
      <c r="B137" s="52" t="s">
        <v>190</v>
      </c>
      <c r="C137" s="51">
        <v>0.18</v>
      </c>
      <c r="D137" s="51">
        <v>0.15</v>
      </c>
      <c r="E137" s="52" t="s">
        <v>46</v>
      </c>
      <c r="F137" s="73">
        <v>0.06</v>
      </c>
    </row>
    <row r="138" spans="2:6" x14ac:dyDescent="0.2">
      <c r="B138" s="52" t="s">
        <v>191</v>
      </c>
      <c r="C138" s="51">
        <v>0.18</v>
      </c>
      <c r="D138" s="51">
        <v>0.15</v>
      </c>
      <c r="E138" s="52" t="s">
        <v>46</v>
      </c>
      <c r="F138" s="73">
        <v>0.06</v>
      </c>
    </row>
    <row r="139" spans="2:6" x14ac:dyDescent="0.2">
      <c r="B139" s="52" t="s">
        <v>192</v>
      </c>
      <c r="C139" s="51">
        <v>0.24</v>
      </c>
      <c r="D139" s="51">
        <v>0.24</v>
      </c>
      <c r="E139" s="52" t="s">
        <v>159</v>
      </c>
      <c r="F139" s="73">
        <v>7.5999999999999998E-2</v>
      </c>
    </row>
    <row r="140" spans="2:6" x14ac:dyDescent="0.2">
      <c r="B140" s="52" t="s">
        <v>193</v>
      </c>
      <c r="C140" s="51">
        <v>0.24</v>
      </c>
      <c r="D140" s="51">
        <v>0.24</v>
      </c>
      <c r="E140" s="52" t="s">
        <v>159</v>
      </c>
      <c r="F140" s="73">
        <v>7.5999999999999998E-2</v>
      </c>
    </row>
    <row r="141" spans="2:6" x14ac:dyDescent="0.2">
      <c r="B141" s="52" t="s">
        <v>194</v>
      </c>
      <c r="C141" s="51">
        <v>0.24</v>
      </c>
      <c r="D141" s="51">
        <v>0.24</v>
      </c>
      <c r="E141" s="52" t="s">
        <v>159</v>
      </c>
      <c r="F141" s="73">
        <v>7.5999999999999998E-2</v>
      </c>
    </row>
    <row r="142" spans="2:6" x14ac:dyDescent="0.2">
      <c r="B142" s="52" t="s">
        <v>195</v>
      </c>
      <c r="C142" s="51">
        <v>0.24</v>
      </c>
      <c r="D142" s="51">
        <v>0.24</v>
      </c>
      <c r="E142" s="52" t="s">
        <v>159</v>
      </c>
      <c r="F142" s="73">
        <v>7.5999999999999998E-2</v>
      </c>
    </row>
    <row r="143" spans="2:6" x14ac:dyDescent="0.2">
      <c r="B143" s="52" t="s">
        <v>196</v>
      </c>
      <c r="C143" s="51">
        <v>0.24</v>
      </c>
      <c r="D143" s="51">
        <v>0.24</v>
      </c>
      <c r="E143" s="52" t="s">
        <v>159</v>
      </c>
      <c r="F143" s="73">
        <v>7.5999999999999998E-2</v>
      </c>
    </row>
    <row r="144" spans="2:6" x14ac:dyDescent="0.2">
      <c r="B144" s="52" t="s">
        <v>197</v>
      </c>
      <c r="C144" s="51">
        <v>0.24</v>
      </c>
      <c r="D144" s="51">
        <v>0.24</v>
      </c>
      <c r="E144" s="52" t="s">
        <v>159</v>
      </c>
      <c r="F144" s="73">
        <v>7.5999999999999998E-2</v>
      </c>
    </row>
    <row r="145" spans="2:6" x14ac:dyDescent="0.2">
      <c r="B145" s="52" t="s">
        <v>198</v>
      </c>
      <c r="C145" s="51">
        <v>0.24</v>
      </c>
      <c r="D145" s="51">
        <v>0.24</v>
      </c>
      <c r="E145" s="52" t="s">
        <v>159</v>
      </c>
      <c r="F145" s="73">
        <v>7.5999999999999998E-2</v>
      </c>
    </row>
    <row r="146" spans="2:6" x14ac:dyDescent="0.2">
      <c r="B146" s="52" t="s">
        <v>199</v>
      </c>
      <c r="C146" s="51">
        <v>0.12</v>
      </c>
      <c r="D146" s="51">
        <v>0.15</v>
      </c>
      <c r="E146" s="52" t="s">
        <v>72</v>
      </c>
      <c r="F146" s="73">
        <v>0.05</v>
      </c>
    </row>
    <row r="147" spans="2:6" x14ac:dyDescent="0.2">
      <c r="B147" s="52" t="s">
        <v>200</v>
      </c>
      <c r="C147" s="51">
        <v>0.12</v>
      </c>
      <c r="D147" s="51">
        <v>0.15</v>
      </c>
      <c r="E147" s="52" t="s">
        <v>72</v>
      </c>
      <c r="F147" s="73">
        <v>0.05</v>
      </c>
    </row>
    <row r="148" spans="2:6" x14ac:dyDescent="0.2">
      <c r="B148" s="22" t="s">
        <v>209</v>
      </c>
      <c r="C148" s="51">
        <v>0.24</v>
      </c>
      <c r="D148" s="51">
        <v>0.24</v>
      </c>
      <c r="E148" s="22" t="s">
        <v>44</v>
      </c>
      <c r="F148" s="73"/>
    </row>
    <row r="149" spans="2:6" x14ac:dyDescent="0.2">
      <c r="B149" s="52" t="s">
        <v>208</v>
      </c>
      <c r="C149" s="51">
        <v>0.24</v>
      </c>
      <c r="D149" s="51">
        <v>0.24</v>
      </c>
      <c r="E149" s="52" t="s">
        <v>44</v>
      </c>
      <c r="F149" s="73"/>
    </row>
    <row r="150" spans="2:6" x14ac:dyDescent="0.2">
      <c r="B150" s="22" t="s">
        <v>210</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206</v>
      </c>
      <c r="C154" s="51">
        <v>1</v>
      </c>
      <c r="D154" s="51">
        <v>1</v>
      </c>
      <c r="E154" s="22" t="s">
        <v>207</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sheetProtection algorithmName="SHA-512" hashValue="a/L4Auoy4amwXN2fC5GSulaqKnrsRFNHLWRSisoBhqadu5i/qnF4jKQHDJ6zhWpbEE0cJmFvZCVJ2avhC1so/g==" saltValue="68mO1ICVGC0F2VUCUe+o/Q==" spinCount="100000" sheet="1" objects="1" scenarios="1" selectLockedCell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253</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PSA / PSA Neo</v>
      </c>
      <c r="AA6" s="46"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PSA / PSA Neo</v>
      </c>
      <c r="AA7" t="s">
        <v>234</v>
      </c>
      <c r="AB7" t="s">
        <v>224</v>
      </c>
      <c r="AC7" t="s">
        <v>225</v>
      </c>
      <c r="AD7" t="s">
        <v>226</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227</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227</v>
      </c>
      <c r="AC9" t="s">
        <v>227</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227</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228</v>
      </c>
      <c r="AB11" t="s">
        <v>227</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244</v>
      </c>
      <c r="W12" s="46"/>
      <c r="AA12" t="s">
        <v>159</v>
      </c>
      <c r="AB12" t="s">
        <v>227</v>
      </c>
      <c r="AC12" t="s">
        <v>228</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245</v>
      </c>
      <c r="AA13" t="s">
        <v>229</v>
      </c>
      <c r="AB13" t="s">
        <v>227</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247</v>
      </c>
      <c r="AA14" t="s">
        <v>230</v>
      </c>
      <c r="AB14" t="s">
        <v>227</v>
      </c>
      <c r="AC14" t="s">
        <v>229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6" t="s">
        <v>37</v>
      </c>
      <c r="S15" s="46" t="s">
        <v>248</v>
      </c>
      <c r="AA15" t="s">
        <v>231</v>
      </c>
      <c r="AB15" t="s">
        <v>227</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6" t="s">
        <v>39</v>
      </c>
      <c r="AA16" t="s">
        <v>232</v>
      </c>
      <c r="AB16" t="s">
        <v>227</v>
      </c>
      <c r="AC16" t="s">
        <v>231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227</v>
      </c>
      <c r="AC17" t="s">
        <v>232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233</v>
      </c>
      <c r="AB18" t="s">
        <v>227</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227</v>
      </c>
      <c r="AC19" t="s">
        <v>233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227</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228</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229</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205</v>
      </c>
      <c r="R28" s="225"/>
      <c r="S28" s="225"/>
      <c r="T28" s="225"/>
      <c r="U28" s="225"/>
      <c r="V28" s="62"/>
      <c r="W28" s="62"/>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233</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227</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228</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249</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250</v>
      </c>
      <c r="AB39" t="s">
        <v>44</v>
      </c>
      <c r="AC39" t="s">
        <v>229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251</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6" t="s">
        <v>252</v>
      </c>
      <c r="AB41" t="s">
        <v>44</v>
      </c>
      <c r="AC41" t="s">
        <v>231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258</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257</v>
      </c>
      <c r="AB44" t="s">
        <v>44</v>
      </c>
      <c r="AC44" t="s">
        <v>233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228</v>
      </c>
      <c r="AC46" t="s">
        <v>227</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228</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228</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228</v>
      </c>
      <c r="AC49" t="s">
        <v>228</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228</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228</v>
      </c>
      <c r="AC51" t="s">
        <v>229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228</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228</v>
      </c>
      <c r="AC53" t="s">
        <v>231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228</v>
      </c>
      <c r="AC54" t="s">
        <v>232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228</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228</v>
      </c>
      <c r="AC56" t="s">
        <v>233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227</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228</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229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229</v>
      </c>
      <c r="AC70" t="s">
        <v>227</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229</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229</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229</v>
      </c>
      <c r="AC73" t="s">
        <v>228</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229</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229</v>
      </c>
      <c r="AC75" t="s">
        <v>229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229</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229</v>
      </c>
      <c r="AC77" t="s">
        <v>231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229</v>
      </c>
      <c r="AC78" t="s">
        <v>232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229</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229</v>
      </c>
      <c r="AC80" t="s">
        <v>233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227</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228</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229</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231</v>
      </c>
      <c r="AD89">
        <v>1000</v>
      </c>
    </row>
    <row r="90" spans="4:30" x14ac:dyDescent="0.2">
      <c r="L90" s="7"/>
      <c r="AB90" t="s">
        <v>230</v>
      </c>
      <c r="AC90" t="s">
        <v>232</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230</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230</v>
      </c>
      <c r="AC92" t="s">
        <v>233</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231</v>
      </c>
      <c r="AC94" t="s">
        <v>227</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231</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231</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231</v>
      </c>
      <c r="AC97" t="s">
        <v>228</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231</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231</v>
      </c>
      <c r="AC99" t="s">
        <v>229</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231</v>
      </c>
      <c r="AC100" t="s">
        <v>230</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231</v>
      </c>
      <c r="AC101" t="s">
        <v>231</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204</v>
      </c>
      <c r="AB102" t="s">
        <v>231</v>
      </c>
      <c r="AC102" t="s">
        <v>232</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203</v>
      </c>
      <c r="AB103" t="s">
        <v>231</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231</v>
      </c>
      <c r="AC104" t="s">
        <v>233</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232</v>
      </c>
      <c r="AC106" t="s">
        <v>227</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232</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232</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232</v>
      </c>
      <c r="AC109" t="s">
        <v>228</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232</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232</v>
      </c>
      <c r="AC111" t="s">
        <v>229</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232</v>
      </c>
      <c r="AC112" t="s">
        <v>230</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232</v>
      </c>
      <c r="AC113" t="s">
        <v>231</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232</v>
      </c>
      <c r="AC114" t="s">
        <v>232</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232</v>
      </c>
      <c r="AC115" t="s">
        <v>96</v>
      </c>
      <c r="AD115">
        <v>1000</v>
      </c>
    </row>
    <row r="116" spans="4:30" ht="13.5" thickBot="1" x14ac:dyDescent="0.25">
      <c r="AB116" t="s">
        <v>232</v>
      </c>
      <c r="AC116" t="s">
        <v>233</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96</v>
      </c>
      <c r="AC118" t="s">
        <v>227</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204</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228</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229</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230</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231</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232</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233</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233</v>
      </c>
      <c r="AC130" t="s">
        <v>227</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233</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233</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233</v>
      </c>
      <c r="AC133" t="s">
        <v>228</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233</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233</v>
      </c>
      <c r="AC135" t="s">
        <v>229</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233</v>
      </c>
      <c r="AC136" t="s">
        <v>230</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233</v>
      </c>
      <c r="AC137" t="s">
        <v>231</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233</v>
      </c>
      <c r="AC138" t="s">
        <v>232</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233</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233</v>
      </c>
      <c r="AC140" t="s">
        <v>233</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204</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2025-06-27T06:26:54Z</dcterms:modified>
</cp:coreProperties>
</file>