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VY38\Zielwert\"/>
    </mc:Choice>
  </mc:AlternateContent>
  <xr:revisionPtr revIDLastSave="0" documentId="8_{1B2A1F4B-548E-434F-860B-1E2B3F8C72AB}"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D18" i="4"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17" i="2" l="1"/>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<sst xmlns="http://schemas.openxmlformats.org/spreadsheetml/2006/main" count="1142" uniqueCount="276">
  <si>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</si>
  <si>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</si>
  <si>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</si>
  <si>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</si>
  <si>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</si>
  <si>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</si>
  <si>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</si>
  <si>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</si>
  <si>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</si>
  <si>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</si>
  <si>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</si>
  <si>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</si>
  <si>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</si>
  <si>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</si>
  <si>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</si>
  <si>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</si>
  <si>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</si>
  <si>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</si>
  <si>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</si>
  <si>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</si>
  <si>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</si>
  <si>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</si>
  <si>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</si>
  <si>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</si>
  <si>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</si>
  <si>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</si>
  <si>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</si>
  <si>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</si>
  <si>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</si>
  <si>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</si>
  <si>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</si>
  <si>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</si>
  <si>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</si>
  <si>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</si>
  <si>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</si>
  <si>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</si>
  <si>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</si>
  <si>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</si>
  <si>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</si>
  <si>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</si>
  <si>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</si>
  <si>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</si>
  <si>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</si>
  <si>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</si>
  <si>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</si>
  <si>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</si>
  <si>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</si>
  <si>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</si>
  <si>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</si>
  <si>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</si>
  <si>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</si>
  <si>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</si>
  <si>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</si>
  <si>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</si>
  <si>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</si>
  <si>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</si>
  <si>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</si>
  <si>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</si>
  <si>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</si>
  <si>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</si>
  <si>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</si>
  <si>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</si>
  <si>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</si>
  <si>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</si>
  <si>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</si>
  <si>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</si>
  <si>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</si>
  <si>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</si>
  <si>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</si>
  <si>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</si>
  <si>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</si>
  <si>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</si>
  <si>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</si>
  <si>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</si>
  <si>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</si>
  <si>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</si>
  <si>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</si>
  <si>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</si>
  <si>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</si>
  <si>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</si>
  <si>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</si>
  <si>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</si>
  <si>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</si>
  <si>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</si>
  <si>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</si>
  <si>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</si>
  <si>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</si>
  <si>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</si>
  <si>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</si>
  <si>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</si>
  <si>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</si>
  <si>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</si>
  <si>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</si>
  <si>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</si>
  <si>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</si>
  <si>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</si>
  <si>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</si>
  <si>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</si>
  <si>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</si>
  <si>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</si>
  <si>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</si>
  <si>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</si>
  <si>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</si>
  <si>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</si>
  <si>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</si>
  <si>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</si>
  <si>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</si>
  <si>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</si>
  <si>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</si>
  <si>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</si>
  <si>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</si>
  <si>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</si>
  <si>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</si>
  <si>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</si>
  <si>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</si>
  <si>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</si>
  <si>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</si>
  <si>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</si>
  <si>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</si>
  <si>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</si>
  <si>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</si>
  <si>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</si>
  <si>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</si>
  <si>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</si>
  <si>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</si>
  <si>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</si>
  <si>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</si>
  <si>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</si>
  <si>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</si>
  <si>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</si>
  <si>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</si>
  <si>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</si>
  <si>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</si>
  <si>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</si>
  <si>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</si>
  <si>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</si>
  <si>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</si>
  <si>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</si>
  <si>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</si>
  <si>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</si>
  <si>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</si>
  <si>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</si>
  <si>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</si>
  <si>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</si>
  <si>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</si>
  <si>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</si>
  <si>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</si>
  <si>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</si>
  <si>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</si>
  <si>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</si>
  <si>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</si>
  <si>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</si>
  <si>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</si>
  <si>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</si>
  <si>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</si>
  <si>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</si>
  <si>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</si>
  <si>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</si>
  <si>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</si>
  <si>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</si>
  <si>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</si>
  <si>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</si>
  <si>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</si>
  <si>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</si>
  <si>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</si>
  <si>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</si>
  <si>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</si>
  <si>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</si>
  <si>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</si>
  <si>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</si>
  <si>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</si>
  <si>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</si>
  <si>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</si>
  <si>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</si>
  <si>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</si>
  <si>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</si>
  <si>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</si>
  <si>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</si>
  <si>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</si>
  <si>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</si>
  <si>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</si>
  <si>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</si>
  <si>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</si>
  <si>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</si>
  <si>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</si>
  <si>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</si>
  <si>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</si>
  <si>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</si>
  <si>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</si>
  <si>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</si>
  <si>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</si>
  <si>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</si>
  <si>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</si>
  <si>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</si>
  <si>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</si>
  <si>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</si>
  <si>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</si>
  <si>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</si>
  <si>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</si>
  <si>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</si>
  <si>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</si>
  <si>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</si>
  <si>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</si>
  <si>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</si>
  <si>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</si>
  <si>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</si>
  <si>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</si>
  <si>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</si>
  <si>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</si>
  <si>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</si>
  <si>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</si>
  <si>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</si>
  <si>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</si>
  <si>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</si>
  <si>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</si>
  <si>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</si>
  <si>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</si>
  <si>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</si>
  <si>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</si>
  <si>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</si>
  <si>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</si>
  <si>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</si>
  <si>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</si>
  <si>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</si>
  <si>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</si>
  <si>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</si>
  <si>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</si>
  <si>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</si>
  <si>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</si>
  <si>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</si>
  <si>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</si>
  <si>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</si>
  <si>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</si>
  <si>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</si>
  <si>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</si>
  <si>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</si>
  <si>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</si>
  <si>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</si>
  <si>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</si>
  <si>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</si>
  <si>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</si>
  <si>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</si>
  <si>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</si>
  <si>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</si>
  <si>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</si>
  <si>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</si>
  <si>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</si>
  <si>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</si>
  <si>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</si>
  <si>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</si>
  <si>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</si>
  <si>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</si>
  <si>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</si>
  <si>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</si>
  <si>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</si>
  <si>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</si>
  <si>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</si>
  <si>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</si>
  <si>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</si>
  <si>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</si>
  <si>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</si>
  <si>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</si>
  <si>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</si>
  <si>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</si>
  <si>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AACOVY38</t>
  </si>
  <si>
    <r>
      <t xml:space="preserve">Level 2 </t>
    </r>
    <r>
      <rPr>
        <b/>
        <sz val="9"/>
        <color rgb="FFFF0000"/>
        <rFont val="Arial"/>
        <family val="2"/>
      </rPr>
      <t>Lot. AAVHD68F</t>
    </r>
  </si>
  <si>
    <r>
      <rPr>
        <b/>
        <sz val="9"/>
        <rFont val="Arial"/>
        <family val="2"/>
      </rPr>
      <t>Level 1</t>
    </r>
    <r>
      <rPr>
        <b/>
        <sz val="9"/>
        <color rgb="FFFF0000"/>
        <rFont val="Arial"/>
        <family val="2"/>
      </rPr>
      <t xml:space="preserve"> Lot. AAVHD66F, AAVED45F</t>
    </r>
  </si>
  <si>
    <r>
      <t xml:space="preserve">Level 2 </t>
    </r>
    <r>
      <rPr>
        <b/>
        <sz val="9"/>
        <color rgb="FFFF0000"/>
        <rFont val="Arial"/>
        <family val="2"/>
      </rPr>
      <t>Lot. AAVHD67F,</t>
    </r>
    <r>
      <rPr>
        <b/>
        <sz val="9"/>
        <rFont val="Arial"/>
        <family val="2"/>
      </rPr>
      <t xml:space="preserve"> </t>
    </r>
    <r>
      <rPr>
        <b/>
        <sz val="9"/>
        <color rgb="FFFF0000"/>
        <rFont val="Arial"/>
        <family val="2"/>
      </rPr>
      <t>AAVED45F</t>
    </r>
  </si>
  <si>
    <r>
      <t xml:space="preserve">Level 1 </t>
    </r>
    <r>
      <rPr>
        <b/>
        <sz val="9"/>
        <color rgb="FFFF0000"/>
        <rFont val="Arial"/>
        <family val="2"/>
      </rPr>
      <t>Lot. AAVFD48F, AAVXD75F</t>
    </r>
  </si>
  <si>
    <r>
      <t xml:space="preserve">Level 1 </t>
    </r>
    <r>
      <rPr>
        <b/>
        <sz val="9"/>
        <color rgb="FFFF0000"/>
        <rFont val="Arial"/>
        <family val="2"/>
      </rPr>
      <t>Lot. AAVHD67F, AAVYD83F</t>
    </r>
  </si>
  <si>
    <r>
      <t xml:space="preserve">Level 1 </t>
    </r>
    <r>
      <rPr>
        <b/>
        <sz val="9"/>
        <color rgb="FFFF0000"/>
        <rFont val="Arial"/>
        <family val="2"/>
      </rPr>
      <t xml:space="preserve">Lot. </t>
    </r>
    <r>
      <rPr>
        <b/>
        <sz val="9"/>
        <rFont val="Arial"/>
        <family val="2"/>
      </rPr>
      <t xml:space="preserve"> </t>
    </r>
    <r>
      <rPr>
        <b/>
        <sz val="9"/>
        <color rgb="FFFF0000"/>
        <rFont val="Arial"/>
        <family val="2"/>
      </rPr>
      <t>AAVYD84F</t>
    </r>
  </si>
  <si>
    <r>
      <t xml:space="preserve">Level 2 </t>
    </r>
    <r>
      <rPr>
        <b/>
        <sz val="9"/>
        <color rgb="FFFF0000"/>
        <rFont val="Arial"/>
        <family val="2"/>
      </rPr>
      <t>Lot. AAVYD83F,</t>
    </r>
    <r>
      <rPr>
        <b/>
        <sz val="9"/>
        <rFont val="Arial"/>
        <family val="2"/>
      </rPr>
      <t xml:space="preserve"> </t>
    </r>
    <r>
      <rPr>
        <b/>
        <sz val="9"/>
        <color rgb="FFFF0000"/>
        <rFont val="Arial"/>
        <family val="2"/>
      </rPr>
      <t>AAVYD84F</t>
    </r>
  </si>
  <si>
    <r>
      <t xml:space="preserve">Level 1 </t>
    </r>
    <r>
      <rPr>
        <b/>
        <sz val="9"/>
        <color rgb="FFFF0000"/>
        <rFont val="Arial"/>
        <family val="2"/>
      </rPr>
      <t xml:space="preserve">Lot. </t>
    </r>
    <r>
      <rPr>
        <b/>
        <sz val="9"/>
        <rFont val="Arial"/>
        <family val="2"/>
      </rPr>
      <t xml:space="preserve"> </t>
    </r>
    <r>
      <rPr>
        <b/>
        <sz val="9"/>
        <color rgb="FFFF0000"/>
        <rFont val="Arial"/>
        <family val="2"/>
      </rPr>
      <t>AAVHD68F,</t>
    </r>
    <r>
      <rPr>
        <b/>
        <sz val="9"/>
        <rFont val="Arial"/>
        <family val="2"/>
      </rPr>
      <t xml:space="preserve"> </t>
    </r>
    <r>
      <rPr>
        <b/>
        <sz val="9"/>
        <color rgb="FFFF0000"/>
        <rFont val="Arial"/>
        <family val="2"/>
      </rPr>
      <t>AAVHD69F</t>
    </r>
  </si>
  <si>
    <r>
      <t xml:space="preserve">Level 1 </t>
    </r>
    <r>
      <rPr>
        <b/>
        <sz val="9"/>
        <color rgb="FFFF0000"/>
        <rFont val="Arial"/>
        <family val="2"/>
      </rPr>
      <t xml:space="preserve">Lot. </t>
    </r>
    <r>
      <rPr>
        <b/>
        <sz val="9"/>
        <rFont val="Arial"/>
        <family val="2"/>
      </rPr>
      <t xml:space="preserve"> </t>
    </r>
    <r>
      <rPr>
        <b/>
        <sz val="9"/>
        <color rgb="FFFF0000"/>
        <rFont val="Arial"/>
        <family val="2"/>
      </rPr>
      <t>AAVKD92F, AAVXD76F</t>
    </r>
  </si>
  <si>
    <r>
      <rPr>
        <b/>
        <sz val="9"/>
        <rFont val="Arial"/>
        <family val="2"/>
      </rPr>
      <t>Level 2</t>
    </r>
    <r>
      <rPr>
        <b/>
        <sz val="9"/>
        <color rgb="FFFF0000"/>
        <rFont val="Arial"/>
        <family val="2"/>
      </rPr>
      <t xml:space="preserve"> Lot. AAVFD48F, AAVKD92F, AAVXD76F</t>
    </r>
  </si>
  <si>
    <r>
      <t>Level 2</t>
    </r>
    <r>
      <rPr>
        <b/>
        <sz val="9"/>
        <color rgb="FFFF0000"/>
        <rFont val="Arial"/>
        <family val="2"/>
      </rPr>
      <t xml:space="preserve"> Lot. AAVHD66F, AAVHD69F, AAVXD75F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</si>
</sst>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6"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9"/>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9">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1" fillId="3" borderId="0" xfId="0" applyFont="1" applyFill="1" applyAlignment="1">
      <alignment vertical="center"/>
    </xf>
    <xf numFmtId="0" fontId="12" fillId="3" borderId="0" xfId="0" applyFont="1" applyFill="1" applyAlignment="1">
      <alignment vertical="center"/>
    </xf>
    <xf numFmtId="0" fontId="8" fillId="3" borderId="0" xfId="0" applyFont="1" applyFill="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4"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3" fillId="0" borderId="0" xfId="0" applyNumberFormat="1" applyFont="1" applyAlignment="1">
      <alignment vertical="center"/>
    </xf>
    <xf numFmtId="14" fontId="22"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9" fillId="2" borderId="42" xfId="0" applyFont="1" applyFill="1" applyBorder="1" applyAlignment="1">
      <alignment horizontal="left"/>
    </xf>
    <xf numFmtId="0" fontId="29" fillId="2" borderId="42" xfId="0" applyFont="1" applyFill="1" applyBorder="1" applyAlignment="1">
      <alignment horizontal="center"/>
    </xf>
    <xf numFmtId="0" fontId="30" fillId="0" borderId="42" xfId="0" applyFont="1" applyBorder="1"/>
    <xf numFmtId="0" fontId="30" fillId="0" borderId="42" xfId="0" applyFont="1" applyBorder="1" applyAlignment="1">
      <alignment horizontal="center"/>
    </xf>
    <xf numFmtId="0" fontId="30" fillId="0" borderId="27" xfId="0" applyFont="1" applyBorder="1"/>
    <xf numFmtId="0" fontId="30" fillId="0" borderId="27" xfId="0" applyFont="1" applyBorder="1" applyAlignment="1">
      <alignment horizontal="center"/>
    </xf>
    <xf numFmtId="0" fontId="30" fillId="0" borderId="0" xfId="0" applyFont="1" applyBorder="1"/>
    <xf numFmtId="0" fontId="30"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8"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2" fillId="0" borderId="49" xfId="2" applyFont="1" applyBorder="1" applyAlignment="1" applyProtection="1">
      <alignment horizontal="center" vertical="center"/>
      <protection locked="0"/>
    </xf>
    <xf numFmtId="0" fontId="32" fillId="0" borderId="50" xfId="2" applyFont="1" applyBorder="1" applyAlignment="1" applyProtection="1">
      <alignment horizontal="center" vertical="center"/>
      <protection locked="0"/>
    </xf>
    <xf numFmtId="0" fontId="32"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2" fillId="0" borderId="58" xfId="2" applyFont="1" applyBorder="1" applyAlignment="1" applyProtection="1">
      <alignment horizontal="center"/>
      <protection locked="0"/>
    </xf>
    <xf numFmtId="0" fontId="32" fillId="0" borderId="59" xfId="2" applyFont="1" applyBorder="1" applyProtection="1">
      <protection locked="0"/>
    </xf>
    <xf numFmtId="0" fontId="32" fillId="0" borderId="59" xfId="2" applyFont="1" applyBorder="1" applyAlignment="1" applyProtection="1">
      <alignment horizontal="center"/>
      <protection locked="0"/>
    </xf>
    <xf numFmtId="0" fontId="32"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2"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2" fillId="0" borderId="49" xfId="2" applyFont="1" applyBorder="1" applyAlignment="1" applyProtection="1">
      <alignment horizontal="center"/>
      <protection locked="0"/>
    </xf>
    <xf numFmtId="0" fontId="32" fillId="0" borderId="50" xfId="2" applyFont="1" applyBorder="1" applyAlignment="1" applyProtection="1">
      <alignment horizontal="center"/>
      <protection locked="0"/>
    </xf>
    <xf numFmtId="0" fontId="32" fillId="0" borderId="77" xfId="2" applyFont="1" applyBorder="1" applyAlignment="1" applyProtection="1">
      <alignment horizontal="right"/>
      <protection locked="0"/>
    </xf>
    <xf numFmtId="0" fontId="16"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1"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8" fillId="0" borderId="20" xfId="0" applyFont="1" applyBorder="1" applyAlignment="1">
      <alignment horizontal="center" vertical="center"/>
    </xf>
    <xf numFmtId="0" fontId="18" fillId="0" borderId="25" xfId="0" quotePrefix="1" applyFont="1" applyBorder="1" applyAlignment="1">
      <alignment horizontal="center" vertical="center"/>
    </xf>
    <xf numFmtId="0" fontId="18" fillId="0" borderId="24" xfId="0" applyFont="1" applyBorder="1" applyAlignment="1">
      <alignment horizontal="center" vertical="center"/>
    </xf>
    <xf numFmtId="0" fontId="18" fillId="0" borderId="23" xfId="0" quotePrefix="1" applyFont="1" applyBorder="1" applyAlignment="1">
      <alignment horizontal="center" vertical="center"/>
    </xf>
    <xf numFmtId="0" fontId="18" fillId="0" borderId="24" xfId="0" quotePrefix="1" applyFont="1" applyBorder="1" applyAlignment="1">
      <alignment horizontal="center" vertical="center"/>
    </xf>
    <xf numFmtId="0" fontId="18" fillId="0" borderId="23" xfId="0" applyFont="1" applyBorder="1" applyAlignment="1">
      <alignment horizontal="center" vertical="center"/>
    </xf>
    <xf numFmtId="0" fontId="18" fillId="0" borderId="0" xfId="0" quotePrefix="1" applyFont="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8" fillId="0" borderId="2" xfId="1" applyFont="1" applyBorder="1" applyAlignment="1" applyProtection="1">
      <alignment horizontal="right" vertical="center"/>
    </xf>
    <xf numFmtId="9" fontId="18" fillId="0" borderId="20" xfId="1" applyFont="1" applyBorder="1" applyAlignment="1" applyProtection="1">
      <alignment horizontal="right" vertical="center"/>
    </xf>
    <xf numFmtId="0" fontId="18" fillId="0" borderId="40" xfId="0" applyFont="1" applyBorder="1" applyAlignment="1">
      <alignment horizontal="center" vertical="center"/>
    </xf>
    <xf numFmtId="0" fontId="18" fillId="2" borderId="21"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0" borderId="25" xfId="0" applyFont="1" applyBorder="1" applyAlignment="1">
      <alignment horizontal="right"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6" xfId="0" applyFont="1" applyFill="1" applyBorder="1" applyAlignment="1">
      <alignment horizontal="center" vertical="center"/>
    </xf>
    <xf numFmtId="0" fontId="18" fillId="0" borderId="0" xfId="0" applyFont="1" applyAlignment="1">
      <alignment horizontal="left" vertical="center"/>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4" xfId="0" applyFont="1" applyBorder="1" applyAlignment="1">
      <alignment horizontal="left" vertical="center"/>
    </xf>
    <xf numFmtId="0" fontId="18" fillId="0" borderId="23" xfId="0" applyFont="1" applyBorder="1" applyAlignment="1">
      <alignment horizontal="left" vertical="center"/>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35" fillId="2" borderId="21" xfId="0" applyFont="1" applyFill="1" applyBorder="1" applyAlignment="1">
      <alignment horizontal="center" vertical="center" wrapText="1"/>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14" fillId="2" borderId="23"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1" xfId="0" applyFont="1" applyFill="1" applyBorder="1" applyAlignment="1">
      <alignment horizontal="left" vertical="center"/>
    </xf>
    <xf numFmtId="0" fontId="14" fillId="2" borderId="0"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2"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5" fillId="2" borderId="40" xfId="0" applyFont="1" applyFill="1" applyBorder="1" applyAlignment="1">
      <alignment horizontal="left" vertical="center"/>
    </xf>
    <xf numFmtId="14" fontId="19" fillId="2" borderId="40" xfId="0" applyNumberFormat="1" applyFont="1" applyFill="1" applyBorder="1" applyAlignment="1">
      <alignment horizontal="left" vertical="center"/>
    </xf>
    <xf numFmtId="14" fontId="19" fillId="2" borderId="36" xfId="0" applyNumberFormat="1" applyFont="1" applyFill="1" applyBorder="1" applyAlignment="1">
      <alignment horizontal="left" vertical="center"/>
    </xf>
    <xf numFmtId="0" fontId="20" fillId="0" borderId="0" xfId="0" applyFont="1" applyAlignment="1">
      <alignment horizontal="center" vertical="center"/>
    </xf>
    <xf numFmtId="0" fontId="23" fillId="4" borderId="0" xfId="0" applyFont="1" applyFill="1" applyAlignment="1">
      <alignment horizontal="center" vertical="center"/>
    </xf>
    <xf numFmtId="0" fontId="21" fillId="0" borderId="0" xfId="0" applyFont="1" applyAlignment="1">
      <alignment horizontal="left"/>
    </xf>
    <xf numFmtId="0" fontId="18" fillId="0" borderId="40" xfId="0" applyFont="1" applyBorder="1" applyAlignment="1">
      <alignment horizontal="left" vertical="center"/>
    </xf>
    <xf numFmtId="0" fontId="16" fillId="4" borderId="0" xfId="0" applyFont="1" applyFill="1" applyAlignment="1">
      <alignment horizontal="center" vertical="center"/>
    </xf>
    <xf numFmtId="0" fontId="30" fillId="0" borderId="42" xfId="0" applyFont="1" applyBorder="1" applyAlignment="1">
      <alignment horizontal="center"/>
    </xf>
    <xf numFmtId="0" fontId="27" fillId="2" borderId="26" xfId="0" applyFont="1" applyFill="1" applyBorder="1" applyAlignment="1">
      <alignment horizontal="left" vertical="center"/>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27" fillId="2" borderId="0" xfId="0" applyFont="1" applyFill="1" applyAlignment="1">
      <alignment horizontal="left" vertical="center"/>
    </xf>
    <xf numFmtId="0" fontId="27" fillId="2" borderId="30" xfId="0" applyFont="1" applyFill="1" applyBorder="1" applyAlignment="1">
      <alignment horizontal="left" vertical="center"/>
    </xf>
    <xf numFmtId="0" fontId="28" fillId="2" borderId="31" xfId="0" applyFont="1" applyFill="1" applyBorder="1" applyAlignment="1">
      <alignment horizontal="left"/>
    </xf>
    <xf numFmtId="0" fontId="28" fillId="2" borderId="32" xfId="0" applyFont="1" applyFill="1" applyBorder="1" applyAlignment="1">
      <alignment horizontal="left"/>
    </xf>
    <xf numFmtId="0" fontId="28" fillId="2" borderId="32" xfId="0" applyFont="1" applyFill="1" applyBorder="1" applyAlignment="1">
      <alignment vertical="center"/>
    </xf>
    <xf numFmtId="0" fontId="28" fillId="2" borderId="32" xfId="0" applyFont="1" applyFill="1" applyBorder="1" applyAlignment="1">
      <alignment horizontal="right"/>
    </xf>
    <xf numFmtId="0" fontId="28" fillId="2" borderId="33" xfId="0" applyFont="1" applyFill="1" applyBorder="1" applyAlignment="1">
      <alignment horizontal="right"/>
    </xf>
    <xf numFmtId="0" fontId="29" fillId="2" borderId="42" xfId="0" applyFont="1" applyFill="1" applyBorder="1" applyAlignment="1">
      <alignment horizontal="center"/>
    </xf>
    <xf numFmtId="0" fontId="30" fillId="0" borderId="0" xfId="0" applyFont="1" applyBorder="1" applyAlignment="1">
      <alignment horizontal="center"/>
    </xf>
    <xf numFmtId="0" fontId="30" fillId="0" borderId="27" xfId="0" applyFont="1" applyBorder="1" applyAlignment="1">
      <alignment horizontal="center"/>
    </xf>
    <xf numFmtId="0" fontId="32" fillId="9" borderId="88" xfId="2" applyFont="1" applyFill="1" applyBorder="1" applyAlignment="1">
      <alignment horizontal="right"/>
    </xf>
    <xf numFmtId="0" fontId="32" fillId="9" borderId="64" xfId="2" applyFont="1" applyFill="1" applyBorder="1" applyAlignment="1">
      <alignment horizontal="right"/>
    </xf>
    <xf numFmtId="0" fontId="32" fillId="9" borderId="89" xfId="2" applyFont="1" applyFill="1" applyBorder="1" applyAlignment="1">
      <alignment horizontal="right"/>
    </xf>
    <xf numFmtId="0" fontId="32"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1" fillId="7" borderId="43" xfId="2" applyFont="1" applyFill="1" applyBorder="1" applyAlignment="1" applyProtection="1">
      <alignment horizontal="left"/>
      <protection locked="0"/>
    </xf>
    <xf numFmtId="0" fontId="31" fillId="7" borderId="44" xfId="2" applyFont="1" applyFill="1" applyBorder="1" applyAlignment="1" applyProtection="1">
      <alignment horizontal="left"/>
      <protection locked="0"/>
    </xf>
    <xf numFmtId="0" fontId="31" fillId="7" borderId="45" xfId="2" applyFont="1" applyFill="1" applyBorder="1" applyAlignment="1" applyProtection="1">
      <alignment horizontal="left"/>
      <protection locked="0"/>
    </xf>
    <xf numFmtId="0" fontId="34" fillId="6" borderId="84" xfId="2" applyFont="1" applyFill="1" applyBorder="1" applyAlignment="1" applyProtection="1">
      <alignment horizontal="right"/>
      <protection locked="0"/>
    </xf>
    <xf numFmtId="0" fontId="34" fillId="6" borderId="85" xfId="2" applyFont="1" applyFill="1" applyBorder="1" applyAlignment="1" applyProtection="1">
      <alignment horizontal="right"/>
      <protection locked="0"/>
    </xf>
    <xf numFmtId="0" fontId="32" fillId="9" borderId="86" xfId="2" applyFont="1" applyFill="1" applyBorder="1" applyAlignment="1">
      <alignment horizontal="right"/>
    </xf>
    <xf numFmtId="0" fontId="32" fillId="9" borderId="50" xfId="2" applyFont="1" applyFill="1" applyBorder="1" applyAlignment="1">
      <alignment horizontal="right"/>
    </xf>
    <xf numFmtId="0" fontId="32" fillId="0" borderId="50" xfId="2" applyFont="1" applyBorder="1" applyAlignment="1" applyProtection="1">
      <alignment horizontal="center"/>
      <protection locked="0"/>
    </xf>
    <xf numFmtId="0" fontId="16" fillId="2" borderId="52" xfId="2" applyFont="1" applyFill="1" applyBorder="1" applyAlignment="1" applyProtection="1">
      <alignment horizontal="left" vertical="center"/>
      <protection locked="0"/>
    </xf>
    <xf numFmtId="0" fontId="16" fillId="2" borderId="53" xfId="2" applyFont="1" applyFill="1" applyBorder="1" applyAlignment="1" applyProtection="1">
      <alignment horizontal="left" vertical="center"/>
      <protection locked="0"/>
    </xf>
    <xf numFmtId="0" fontId="16" fillId="2" borderId="54" xfId="2" applyFont="1" applyFill="1" applyBorder="1" applyAlignment="1" applyProtection="1">
      <alignment horizontal="left" vertical="center"/>
      <protection locked="0"/>
    </xf>
    <xf numFmtId="0" fontId="33" fillId="9" borderId="25" xfId="2" applyFont="1" applyFill="1" applyBorder="1" applyAlignment="1">
      <alignment horizontal="left" vertical="top" wrapText="1"/>
    </xf>
    <xf numFmtId="0" fontId="33" fillId="9" borderId="67" xfId="2" applyFont="1" applyFill="1" applyBorder="1" applyAlignment="1">
      <alignment horizontal="left" vertical="top" wrapText="1"/>
    </xf>
    <xf numFmtId="0" fontId="33" fillId="9" borderId="0" xfId="2" applyFont="1" applyFill="1" applyAlignment="1">
      <alignment horizontal="left" vertical="top" wrapText="1"/>
    </xf>
    <xf numFmtId="0" fontId="33" fillId="9" borderId="62" xfId="2" applyFont="1" applyFill="1" applyBorder="1" applyAlignment="1">
      <alignment horizontal="left" vertical="top" wrapText="1"/>
    </xf>
    <xf numFmtId="0" fontId="33" fillId="9" borderId="72" xfId="2" applyFont="1" applyFill="1" applyBorder="1" applyAlignment="1">
      <alignment horizontal="left" vertical="top" wrapText="1"/>
    </xf>
    <xf numFmtId="0" fontId="33" fillId="9" borderId="73" xfId="2" applyFont="1" applyFill="1" applyBorder="1" applyAlignment="1">
      <alignment horizontal="left" vertical="top" wrapText="1"/>
    </xf>
    <xf numFmtId="0" fontId="31" fillId="7" borderId="74" xfId="2" applyFont="1" applyFill="1" applyBorder="1" applyAlignment="1" applyProtection="1">
      <alignment horizontal="left"/>
      <protection locked="0"/>
    </xf>
    <xf numFmtId="0" fontId="31" fillId="7" borderId="75" xfId="2" applyFont="1" applyFill="1" applyBorder="1" applyAlignment="1" applyProtection="1">
      <alignment horizontal="left"/>
      <protection locked="0"/>
    </xf>
    <xf numFmtId="0" fontId="31" fillId="7" borderId="76" xfId="2" applyFont="1" applyFill="1" applyBorder="1" applyAlignment="1" applyProtection="1">
      <alignment horizontal="left"/>
      <protection locked="0"/>
    </xf>
    <xf numFmtId="0" fontId="26" fillId="5" borderId="0" xfId="0" applyFont="1" applyFill="1" applyAlignment="1">
      <alignment horizontal="center"/>
    </xf>
    <xf numFmtId="49" fontId="1" fillId="6" borderId="0" xfId="0" applyNumberFormat="1" applyFont="1" applyFill="1" applyAlignment="1">
      <alignment horizontal="left" vertical="top" wrapText="1"/>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2" fontId="18" fillId="0" borderId="25" xfId="0" applyNumberFormat="1" applyFont="1" applyBorder="1" applyAlignment="1">
      <alignment horizontal="right" vertical="center"/>
    </xf>
    <xf numFmtId="2" fontId="2" fillId="0" borderId="21" xfId="0" applyNumberFormat="1" applyFont="1" applyBorder="1" applyAlignment="1">
      <alignment horizontal="center" vertical="center"/>
    </xf>
  </cellXfs>
  <cellStyles count="4">
    <cellStyle name="Komma 2" xfId="3" xr:uid="{C38B7551-5837-4192-B94F-BFC6D0E7F746}"/>
    <cellStyle name="Prozent" xfId="1" builtinId="5"/>
    <cellStyle name="Standard" xfId="0" builtinId="0"/>
    <cellStyle name="Standard 2" xfId="2" xr:uid="{B67F629F-478D-4DCD-9FAF-1F3E7DC21C5F}"/>
  </cellStyles>
  <dxfs count="4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16"/>
    <tableColumn id="2" xr3:uid="{C5C385A7-A198-4DED-8072-6551328367D0}" name="Qualabtoleranz" dataDxfId="15"/>
    <tableColumn id="3" xr3:uid="{01286F8F-6DF2-48F1-8293-2317EF5DB5D4}" name="Herstellertoleranz" dataDxfId="14"/>
    <tableColumn id="4" xr3:uid="{18DC02B3-2A21-4E8E-8242-6126556310A4}" name="Einheit " dataDxfId="13"/>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12" dataDxfId="11">
  <autoFilter ref="Q6:Q9" xr:uid="{8F72CEE1-905F-40D1-A764-3262A3755582}"/>
  <tableColumns count="1">
    <tableColumn id="1" xr3:uid="{90B1EA01-32DD-4C45-B557-033C186C4EDB}"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9" dataDxfId="8">
  <autoFilter ref="Q12:Q17" xr:uid="{C430199C-A494-4F22-8A6E-B9DFB6DB66EC}"/>
  <tableColumns count="1">
    <tableColumn id="1" xr3:uid="{05E3D1D1-4DEF-4AF8-8FD7-297D7414E94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6" dataDxfId="5">
  <autoFilter ref="Q20:Q23" xr:uid="{D11F698A-F997-476A-B1E9-4D8944D1E340}"/>
  <tableColumns count="1">
    <tableColumn id="1" xr3:uid="{7D6E2795-FAB8-4FC9-8428-D66AA4762C9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3" dataDxfId="2">
  <autoFilter ref="S12:S17" xr:uid="{B6FFA04D-5E12-443B-A2D5-F5294C41280B}"/>
  <tableColumns count="1">
    <tableColumn id="1" xr3:uid="{F0AE2082-09EA-4BF2-B5A6-066CE6BC3E0F}"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0">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zoomScaleNormal="100" zoomScalePageLayoutView="40" workbookViewId="0">
      <selection activeCell="AL16" sqref="AL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67" t="s">
        <v>26</v>
      </c>
      <c r="B1" s="168"/>
      <c r="C1" s="168" t="s">
        <v>262</v>
      </c>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71"/>
      <c r="AM1" s="40"/>
      <c r="AN1" s="40"/>
      <c r="AO1" s="40"/>
      <c r="AP1" s="40"/>
      <c r="AQ1" s="15"/>
      <c r="AR1" s="15"/>
      <c r="AS1" s="15"/>
      <c r="AT1" s="15"/>
      <c r="AU1" s="15"/>
      <c r="AV1" s="15"/>
      <c r="AW1" s="15"/>
      <c r="AX1" s="15"/>
      <c r="AY1" s="15"/>
      <c r="AZ1" s="15"/>
      <c r="BA1" s="15"/>
    </row>
    <row r="2" spans="1:55" ht="12.75" customHeight="1" x14ac:dyDescent="0.2">
      <c r="A2" s="169"/>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2"/>
      <c r="AM2" s="40"/>
      <c r="AN2" s="40"/>
      <c r="AO2" s="40"/>
      <c r="AP2" s="40"/>
      <c r="AQ2" s="15"/>
      <c r="AR2" s="15"/>
      <c r="AS2" s="15"/>
      <c r="AT2" s="15"/>
      <c r="AU2" s="15"/>
      <c r="AV2" s="15"/>
      <c r="AW2" s="15"/>
      <c r="AX2" s="15"/>
      <c r="AY2" s="15"/>
      <c r="AZ2" s="15"/>
      <c r="BA2" s="15"/>
    </row>
    <row r="3" spans="1:55" ht="30.75" customHeight="1" x14ac:dyDescent="0.2">
      <c r="A3" s="173" t="s">
        <v>25</v>
      </c>
      <c r="B3" s="174"/>
      <c r="C3" s="175" t="s">
        <v>263</v>
      </c>
      <c r="D3" s="175"/>
      <c r="E3" s="175"/>
      <c r="F3" s="175"/>
      <c r="G3" s="175"/>
      <c r="H3" s="175"/>
      <c r="I3" s="175"/>
      <c r="J3" s="175"/>
      <c r="K3" s="175"/>
      <c r="L3" s="175"/>
      <c r="M3" s="175"/>
      <c r="N3" s="175"/>
      <c r="O3" s="175"/>
      <c r="P3" s="175"/>
      <c r="Q3" s="175"/>
      <c r="R3" s="80"/>
      <c r="S3" s="80" t="s">
        <v>27</v>
      </c>
      <c r="T3" s="175" t="s">
        <v>264</v>
      </c>
      <c r="U3" s="175"/>
      <c r="V3" s="175"/>
      <c r="W3" s="175"/>
      <c r="X3" s="175"/>
      <c r="Y3" s="175"/>
      <c r="Z3" s="175"/>
      <c r="AA3" s="175"/>
      <c r="AB3" s="175"/>
      <c r="AC3" s="175"/>
      <c r="AD3" s="175"/>
      <c r="AE3" s="175"/>
      <c r="AF3" s="174" t="s">
        <v>29</v>
      </c>
      <c r="AG3" s="174"/>
      <c r="AH3" s="174"/>
      <c r="AI3" s="174"/>
      <c r="AJ3" s="174"/>
      <c r="AK3" s="176">
        <v>46326</v>
      </c>
      <c r="AL3" s="177"/>
      <c r="AM3" s="42"/>
      <c r="AN3" s="41"/>
      <c r="AO3" s="41"/>
      <c r="AP3" s="41"/>
      <c r="AQ3" s="64"/>
      <c r="AR3" s="64"/>
      <c r="AS3" s="64"/>
      <c r="AT3" s="64"/>
      <c r="AU3" s="64"/>
      <c r="AV3" s="17"/>
      <c r="AW3" s="17"/>
      <c r="AX3" s="17"/>
      <c r="AY3" s="17"/>
      <c r="AZ3" s="17"/>
      <c r="BA3" s="17"/>
    </row>
    <row r="4" spans="1:55" ht="14.25" customHeight="1" x14ac:dyDescent="0.2">
      <c r="A4" s="179" t="str">
        <f>IF(V4="","Welche Art von Vorlage wird benötigt? Wählen Sie im orangen Feld (rechts) aus.","")</f>
        <v/>
      </c>
      <c r="B4" s="179"/>
      <c r="C4" s="179"/>
      <c r="D4" s="179"/>
      <c r="E4" s="179"/>
      <c r="F4" s="179"/>
      <c r="G4" s="179"/>
      <c r="H4" s="179"/>
      <c r="I4" s="179"/>
      <c r="J4" s="179"/>
      <c r="K4" s="179"/>
      <c r="L4" s="179"/>
      <c r="M4" s="179"/>
      <c r="N4" s="179"/>
      <c r="O4" s="179"/>
      <c r="P4" s="179"/>
      <c r="Q4" s="179"/>
      <c r="R4" s="179"/>
      <c r="S4" s="179"/>
      <c r="T4" s="179"/>
      <c r="U4" s="179"/>
      <c r="V4" s="178" t="s">
        <v>34</v>
      </c>
      <c r="W4" s="178"/>
      <c r="X4" s="178"/>
      <c r="Y4" s="178"/>
      <c r="Z4" s="178"/>
      <c r="AA4" s="178"/>
      <c r="AB4" s="178"/>
      <c r="AC4" s="178"/>
      <c r="AD4" s="178"/>
      <c r="AE4" s="178"/>
      <c r="AF4" s="178"/>
      <c r="AG4" s="178"/>
      <c r="AH4" s="178"/>
      <c r="AI4" s="178"/>
      <c r="AJ4" s="178"/>
      <c r="AK4" s="178"/>
      <c r="AM4" s="182" t="str">
        <f>IF($V$4="","Nach jedem Gebrauch eine neue Vorlage öffnen -&gt; Speichern unter","")</f>
        <v/>
      </c>
      <c r="AN4" s="182"/>
      <c r="AO4" s="182"/>
      <c r="AP4" s="182"/>
      <c r="AQ4" s="182"/>
      <c r="AR4" s="182"/>
      <c r="AS4" s="182"/>
      <c r="AT4" s="182"/>
      <c r="AU4" s="182"/>
      <c r="AV4" s="182"/>
      <c r="AW4" s="182"/>
      <c r="AX4" s="182"/>
      <c r="AY4" s="182"/>
      <c r="AZ4" s="182"/>
      <c r="BA4" s="182"/>
      <c r="BB4" s="182"/>
      <c r="BC4" s="182"/>
    </row>
    <row r="5" spans="1:55" ht="12.75" customHeight="1" x14ac:dyDescent="0.2">
      <c r="A5" s="140" t="s">
        <v>114</v>
      </c>
      <c r="B5" s="141"/>
      <c r="C5" s="18"/>
      <c r="D5" s="157" t="s">
        <v>0</v>
      </c>
      <c r="E5" s="158"/>
      <c r="F5" s="158"/>
      <c r="G5" s="158"/>
      <c r="H5" s="158"/>
      <c r="I5" s="158"/>
      <c r="J5" s="158"/>
      <c r="K5" s="158"/>
      <c r="L5" s="158"/>
      <c r="M5" s="159"/>
      <c r="N5" s="144">
        <f>IFERROR(VLOOKUP(A5,'Qualabtoleranzen&amp;Einheiten'!$B$6:$E$200,2,FALSE),"")</f>
        <v>0.09</v>
      </c>
      <c r="O5" s="144"/>
      <c r="P5" s="144"/>
      <c r="Q5" s="145"/>
      <c r="R5" s="19"/>
      <c r="S5" s="140" t="s">
        <v>114</v>
      </c>
      <c r="T5" s="141"/>
      <c r="U5" s="18"/>
      <c r="V5" s="157" t="s">
        <v>0</v>
      </c>
      <c r="W5" s="158"/>
      <c r="X5" s="158"/>
      <c r="Y5" s="158"/>
      <c r="Z5" s="158"/>
      <c r="AA5" s="158"/>
      <c r="AB5" s="158"/>
      <c r="AC5" s="158"/>
      <c r="AD5" s="158"/>
      <c r="AE5" s="159"/>
      <c r="AF5" s="144">
        <f>IFERROR(VLOOKUP(S5,'Qualabtoleranzen&amp;Einheiten'!$B$6:$E$200,2,FALSE),"")</f>
        <v>0.09</v>
      </c>
      <c r="AG5" s="144"/>
      <c r="AH5" s="144"/>
      <c r="AI5" s="145"/>
      <c r="AJ5" s="43"/>
      <c r="AK5" s="140" t="s">
        <v>114</v>
      </c>
      <c r="AL5" s="141"/>
      <c r="AM5" s="18"/>
      <c r="AN5" s="157" t="s">
        <v>0</v>
      </c>
      <c r="AO5" s="158"/>
      <c r="AP5" s="158"/>
      <c r="AQ5" s="158"/>
      <c r="AR5" s="158"/>
      <c r="AS5" s="158"/>
      <c r="AT5" s="158"/>
      <c r="AU5" s="158"/>
      <c r="AV5" s="158"/>
      <c r="AW5" s="159"/>
      <c r="AX5" s="144">
        <f>IFERROR(VLOOKUP(AK5,'Qualabtoleranzen&amp;Einheiten'!$B$6:$E$200,2,FALSE),"")</f>
        <v>0.09</v>
      </c>
      <c r="AY5" s="144"/>
      <c r="AZ5" s="144"/>
      <c r="BA5" s="145"/>
    </row>
    <row r="6" spans="1:55" ht="12.75" customHeight="1" x14ac:dyDescent="0.2">
      <c r="A6" s="142"/>
      <c r="B6" s="143"/>
      <c r="C6" s="18"/>
      <c r="D6" s="157" t="s">
        <v>8</v>
      </c>
      <c r="E6" s="158"/>
      <c r="F6" s="158"/>
      <c r="G6" s="158"/>
      <c r="H6" s="158"/>
      <c r="I6" s="158"/>
      <c r="J6" s="158"/>
      <c r="K6" s="158"/>
      <c r="L6" s="158"/>
      <c r="M6" s="159"/>
      <c r="N6" s="144">
        <f>IFERROR(VLOOKUP(A5,'Qualabtoleranzen&amp;Einheiten'!$B$6:$E$200,3,FALSE),"")</f>
        <v>0.09</v>
      </c>
      <c r="O6" s="144"/>
      <c r="P6" s="144"/>
      <c r="Q6" s="145"/>
      <c r="R6" s="19"/>
      <c r="S6" s="142"/>
      <c r="T6" s="143"/>
      <c r="U6" s="18"/>
      <c r="V6" s="157" t="s">
        <v>8</v>
      </c>
      <c r="W6" s="158"/>
      <c r="X6" s="158"/>
      <c r="Y6" s="158"/>
      <c r="Z6" s="158"/>
      <c r="AA6" s="158"/>
      <c r="AB6" s="158"/>
      <c r="AC6" s="158"/>
      <c r="AD6" s="158"/>
      <c r="AE6" s="159"/>
      <c r="AF6" s="144">
        <f>IFERROR(VLOOKUP(S5,'Qualabtoleranzen&amp;Einheiten'!$B$6:$E$200,3,FALSE),"")</f>
        <v>0.09</v>
      </c>
      <c r="AG6" s="144"/>
      <c r="AH6" s="144"/>
      <c r="AI6" s="145"/>
      <c r="AJ6" s="43"/>
      <c r="AK6" s="142"/>
      <c r="AL6" s="143"/>
      <c r="AM6" s="18"/>
      <c r="AN6" s="157" t="s">
        <v>8</v>
      </c>
      <c r="AO6" s="158"/>
      <c r="AP6" s="158"/>
      <c r="AQ6" s="158"/>
      <c r="AR6" s="158"/>
      <c r="AS6" s="158"/>
      <c r="AT6" s="158"/>
      <c r="AU6" s="158"/>
      <c r="AV6" s="158"/>
      <c r="AW6" s="159"/>
      <c r="AX6" s="144">
        <f>IFERROR(VLOOKUP(AK5,'Qualabtoleranzen&amp;Einheiten'!$B$6:$E$200,3,FALSE),"")</f>
        <v>0.09</v>
      </c>
      <c r="AY6" s="144"/>
      <c r="AZ6" s="144"/>
      <c r="BA6" s="145"/>
    </row>
    <row r="7" spans="1:55" ht="12.75" customHeight="1" x14ac:dyDescent="0.2">
      <c r="A7" s="147" t="s">
        <v>268</v>
      </c>
      <c r="B7" s="148"/>
      <c r="C7" s="18"/>
      <c r="D7" s="160" t="str">
        <f>IF(AND($V$4="Eine Vorlage zur Zielwertermittlung",NOT(L7="----------")),"neuer Zielwert",IF(NOT($V$4="Eine Vorlage zur Zielwertermittlung"),"Zielwert",""))</f>
        <v>Zielwert</v>
      </c>
      <c r="E7" s="161"/>
      <c r="F7" s="161"/>
      <c r="G7" s="161"/>
      <c r="H7" s="161"/>
      <c r="I7" s="161"/>
      <c r="J7" s="161"/>
      <c r="K7" s="162"/>
      <c r="L7" s="227">
        <v>5.9</v>
      </c>
      <c r="M7" s="227"/>
      <c r="N7" s="227"/>
      <c r="O7" s="131" t="str">
        <f>IFERROR(VLOOKUP(A5,'Qualabtoleranzen&amp;Einheiten'!$B$6:$E$200,4,FALSE),"Einheit")</f>
        <v>%</v>
      </c>
      <c r="P7" s="132"/>
      <c r="Q7" s="133"/>
      <c r="R7" s="19"/>
      <c r="S7" s="163" t="s">
        <v>266</v>
      </c>
      <c r="T7" s="164"/>
      <c r="U7" s="18"/>
      <c r="V7" s="160" t="str">
        <f>IF(AND($V$4="Eine Vorlage zur Zielwertermittlung",NOT(AD7="----------")),"neuer Zielwert",IF(NOT($V$4="Eine Vorlage zur Zielwertermittlung"),"Zielwert",""))</f>
        <v>Zielwert</v>
      </c>
      <c r="W7" s="161"/>
      <c r="X7" s="161"/>
      <c r="Y7" s="161"/>
      <c r="Z7" s="161"/>
      <c r="AA7" s="161"/>
      <c r="AB7" s="161"/>
      <c r="AC7" s="162"/>
      <c r="AD7" s="227">
        <v>5.7</v>
      </c>
      <c r="AE7" s="227"/>
      <c r="AF7" s="227"/>
      <c r="AG7" s="131" t="str">
        <f>IFERROR(VLOOKUP(S5,'Qualabtoleranzen&amp;Einheiten'!$B$6:$E$200,4,FALSE),"Einheit")</f>
        <v>%</v>
      </c>
      <c r="AH7" s="132"/>
      <c r="AI7" s="133"/>
      <c r="AJ7" s="43"/>
      <c r="AK7" s="147" t="s">
        <v>269</v>
      </c>
      <c r="AL7" s="148"/>
      <c r="AM7" s="18"/>
      <c r="AN7" s="160" t="str">
        <f>IF(AND($V$4="Eine Vorlage zur Zielwertermittlung",NOT(AV7="----------")),"neuer Zielwert",IF(NOT($V$4="Eine Vorlage zur Zielwertermittlung"),"Zielwert",""))</f>
        <v>Zielwert</v>
      </c>
      <c r="AO7" s="161"/>
      <c r="AP7" s="161"/>
      <c r="AQ7" s="161"/>
      <c r="AR7" s="161"/>
      <c r="AS7" s="161"/>
      <c r="AT7" s="161"/>
      <c r="AU7" s="162"/>
      <c r="AV7" s="227">
        <v>5.5</v>
      </c>
      <c r="AW7" s="227"/>
      <c r="AX7" s="227"/>
      <c r="AY7" s="131" t="str">
        <f>IFERROR(VLOOKUP(AK5,'Qualabtoleranzen&amp;Einheiten'!$B$6:$E$200,4,FALSE),"Einheit")</f>
        <v>%</v>
      </c>
      <c r="AZ7" s="132"/>
      <c r="BA7" s="133"/>
    </row>
    <row r="8" spans="1:55" ht="12.75" customHeight="1" x14ac:dyDescent="0.2">
      <c r="A8" s="149"/>
      <c r="B8" s="150"/>
      <c r="C8" s="18"/>
      <c r="D8" s="156" t="str">
        <f>IF(L8="","","Standardabweichung")</f>
        <v>Standardabweichung</v>
      </c>
      <c r="E8" s="156"/>
      <c r="F8" s="156"/>
      <c r="G8" s="156"/>
      <c r="H8" s="156"/>
      <c r="I8" s="156"/>
      <c r="J8" s="156"/>
      <c r="K8" s="156"/>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0.18</v>
      </c>
      <c r="M8" s="139"/>
      <c r="N8" s="139"/>
      <c r="O8" s="134" t="str">
        <f>IF(L8="","",O7)</f>
        <v>%</v>
      </c>
      <c r="P8" s="134"/>
      <c r="Q8" s="134"/>
      <c r="R8" s="19"/>
      <c r="S8" s="165"/>
      <c r="T8" s="166"/>
      <c r="U8" s="18"/>
      <c r="V8" s="156" t="str">
        <f>IF(AD8="","","Standardabweichung")</f>
        <v>Standardabweichung</v>
      </c>
      <c r="W8" s="156"/>
      <c r="X8" s="156"/>
      <c r="Y8" s="156"/>
      <c r="Z8" s="156"/>
      <c r="AA8" s="156"/>
      <c r="AB8" s="156"/>
      <c r="AC8" s="156"/>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39"/>
      <c r="AF8" s="139"/>
      <c r="AG8" s="134" t="str">
        <f>IF(AD8="","",AG7)</f>
        <v>%</v>
      </c>
      <c r="AH8" s="134"/>
      <c r="AI8" s="134"/>
      <c r="AJ8" s="43"/>
      <c r="AK8" s="149"/>
      <c r="AL8" s="150"/>
      <c r="AM8" s="18"/>
      <c r="AN8" s="156" t="str">
        <f>IF(AV8="","","Standardabweichung")</f>
        <v>Standardabweichung</v>
      </c>
      <c r="AO8" s="156"/>
      <c r="AP8" s="156"/>
      <c r="AQ8" s="156"/>
      <c r="AR8" s="156"/>
      <c r="AS8" s="156"/>
      <c r="AT8" s="156"/>
      <c r="AU8" s="156"/>
      <c r="AV8" s="139">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0.17</v>
      </c>
      <c r="AW8" s="139"/>
      <c r="AX8" s="139"/>
      <c r="AY8" s="134" t="str">
        <f>IF(AV8="","",AY7)</f>
        <v>%</v>
      </c>
      <c r="AZ8" s="134"/>
      <c r="BA8" s="134"/>
    </row>
    <row r="9" spans="1:55" ht="13.5" x14ac:dyDescent="0.25">
      <c r="A9" s="65" t="str">
        <f>IF($V$4="Eine Vorlage zur Zielwertüberwachung","Verwendeter ZW =","")</f>
        <v/>
      </c>
      <c r="B9" s="180" t="s">
        <v>36</v>
      </c>
      <c r="C9" s="180"/>
      <c r="D9" s="181" t="str">
        <f>IF(AND($V$4="Eine Vorlage zur Zielwertüberwachung",NOT(O9="")),"errechneter Mittelwert:","")</f>
        <v/>
      </c>
      <c r="E9" s="181"/>
      <c r="F9" s="181"/>
      <c r="G9" s="181"/>
      <c r="H9" s="181"/>
      <c r="I9" s="181"/>
      <c r="J9" s="181"/>
      <c r="K9" s="181"/>
      <c r="L9" s="181"/>
      <c r="M9" s="181"/>
      <c r="N9" s="181"/>
      <c r="O9" s="146" t="str" cm="1">
        <f t="array" ref="O9">IF(OR(AND(B13:B37=""),NOT($V$4="Eine Vorlage zur Zielwertüberwachung")),"",ROUND(AVERAGE(B13:B37),IF(B12="0 Komastellen",0,IF(B12="1 Komastelle",1,IF(B12="2 Komastellen",2,IF(B12="3 Komastellen",3,1))))))</f>
        <v/>
      </c>
      <c r="P9" s="146"/>
      <c r="Q9" s="146"/>
      <c r="R9" s="20"/>
      <c r="S9" s="65" t="str">
        <f>IF($V$4="Eine Vorlage zur Zielwertüberwachung","Verwendeter ZW =","")</f>
        <v/>
      </c>
      <c r="T9" s="180" t="s">
        <v>36</v>
      </c>
      <c r="U9" s="180"/>
      <c r="V9" s="181" t="str">
        <f>IF(AND($V$4="Eine Vorlage zur Zielwertüberwachung",NOT(AG9="")),"errechneter Mittelwert:","")</f>
        <v/>
      </c>
      <c r="W9" s="181"/>
      <c r="X9" s="181"/>
      <c r="Y9" s="181"/>
      <c r="Z9" s="181"/>
      <c r="AA9" s="181"/>
      <c r="AB9" s="181"/>
      <c r="AC9" s="181"/>
      <c r="AD9" s="181"/>
      <c r="AE9" s="181"/>
      <c r="AF9" s="181"/>
      <c r="AG9" s="146" t="str" cm="1">
        <f t="array" ref="AG9">IF(OR(AND(T13:T37=""),NOT($V$4="Eine Vorlage zur Zielwertüberwachung")),"",ROUND(AVERAGE(T13:T37),IF(T12="0 Komastellen",0,IF(T12="1 Komastelle",1,IF(T12="2 Komastellen",2,IF(T12="3 Komastellen",3,1))))))</f>
        <v/>
      </c>
      <c r="AH9" s="146"/>
      <c r="AI9" s="146"/>
      <c r="AK9" s="65" t="str">
        <f>IF($V$4="Eine Vorlage zur Zielwertüberwachung","Verwendeter ZW =","")</f>
        <v/>
      </c>
      <c r="AL9" s="180" t="s">
        <v>36</v>
      </c>
      <c r="AM9" s="180"/>
      <c r="AN9" s="181" t="str">
        <f>IF(AND($V$4="Eine Vorlage zur Zielwertüberwachung",NOT(AY9="")),"errechneter Mittelwert:","")</f>
        <v/>
      </c>
      <c r="AO9" s="181"/>
      <c r="AP9" s="181"/>
      <c r="AQ9" s="181"/>
      <c r="AR9" s="181"/>
      <c r="AS9" s="181"/>
      <c r="AT9" s="181"/>
      <c r="AU9" s="181"/>
      <c r="AV9" s="181"/>
      <c r="AW9" s="181"/>
      <c r="AX9" s="181"/>
      <c r="AY9" s="146" t="str" cm="1">
        <f t="array" ref="AY9">IF(OR(AND(AL13:AL37=""),NOT($V$4="Eine Vorlage zur Zielwertüberwachung")),"",ROUND(AVERAGE(AL13:AL37),IF(AL12="0 Komastellen",0,IF(AL12="1 Komastelle",1,IF(AL12="2 Komastellen",2,IF(AL12="3 Komastellen",3,1))))))</f>
        <v/>
      </c>
      <c r="AZ9" s="146"/>
      <c r="BA9" s="146"/>
    </row>
    <row r="10" spans="1:55" s="22" customFormat="1" x14ac:dyDescent="0.2">
      <c r="A10" s="51" t="s">
        <v>1</v>
      </c>
      <c r="B10" s="45" t="str">
        <f>O7</f>
        <v>%</v>
      </c>
      <c r="C10" s="46"/>
      <c r="D10" s="136" t="s">
        <v>2</v>
      </c>
      <c r="E10" s="137"/>
      <c r="F10" s="136" t="s">
        <v>3</v>
      </c>
      <c r="G10" s="137"/>
      <c r="H10" s="136" t="s">
        <v>4</v>
      </c>
      <c r="I10" s="137"/>
      <c r="J10" s="138" t="str">
        <f>IF(AND($V$4="Eine Vorlage zur Zielwertüberwachung",B9="errechneter Mw"),"Mw","Zw")</f>
        <v>Zw</v>
      </c>
      <c r="K10" s="137"/>
      <c r="L10" s="138" t="s">
        <v>5</v>
      </c>
      <c r="M10" s="135"/>
      <c r="N10" s="136" t="s">
        <v>6</v>
      </c>
      <c r="O10" s="135"/>
      <c r="P10" s="134" t="s">
        <v>7</v>
      </c>
      <c r="Q10" s="135"/>
      <c r="R10" s="21"/>
      <c r="S10" s="51" t="s">
        <v>1</v>
      </c>
      <c r="T10" s="45" t="str">
        <f>AG7</f>
        <v>%</v>
      </c>
      <c r="U10" s="46"/>
      <c r="V10" s="136" t="s">
        <v>2</v>
      </c>
      <c r="W10" s="137"/>
      <c r="X10" s="136" t="s">
        <v>3</v>
      </c>
      <c r="Y10" s="137"/>
      <c r="Z10" s="136" t="s">
        <v>4</v>
      </c>
      <c r="AA10" s="137"/>
      <c r="AB10" s="138" t="str">
        <f>IF(AND($V$4="Eine Vorlage zur Zielwertüberwachung",T9="errechneter Mw"),"Mw","Zw")</f>
        <v>Zw</v>
      </c>
      <c r="AC10" s="137"/>
      <c r="AD10" s="138" t="s">
        <v>5</v>
      </c>
      <c r="AE10" s="135"/>
      <c r="AF10" s="136" t="s">
        <v>6</v>
      </c>
      <c r="AG10" s="135"/>
      <c r="AH10" s="134" t="s">
        <v>7</v>
      </c>
      <c r="AI10" s="135"/>
      <c r="AJ10" s="43"/>
      <c r="AK10" s="51" t="s">
        <v>1</v>
      </c>
      <c r="AL10" s="45" t="str">
        <f>AY7</f>
        <v>%</v>
      </c>
      <c r="AM10" s="46"/>
      <c r="AN10" s="136" t="s">
        <v>2</v>
      </c>
      <c r="AO10" s="137"/>
      <c r="AP10" s="136" t="s">
        <v>3</v>
      </c>
      <c r="AQ10" s="137"/>
      <c r="AR10" s="136" t="s">
        <v>4</v>
      </c>
      <c r="AS10" s="137"/>
      <c r="AT10" s="138" t="str">
        <f>IF(AND($V$4="Eine Vorlage zur Zielwertüberwachung",AL9="errechneter Mw"),"Mw","Zw")</f>
        <v>Zw</v>
      </c>
      <c r="AU10" s="137"/>
      <c r="AV10" s="138" t="s">
        <v>5</v>
      </c>
      <c r="AW10" s="135"/>
      <c r="AX10" s="136" t="s">
        <v>6</v>
      </c>
      <c r="AY10" s="135"/>
      <c r="AZ10" s="134" t="s">
        <v>7</v>
      </c>
      <c r="BA10" s="135"/>
      <c r="BC10" s="16"/>
    </row>
    <row r="11" spans="1:55" s="22" customFormat="1" x14ac:dyDescent="0.2">
      <c r="A11" s="47" t="s">
        <v>10</v>
      </c>
      <c r="B11" s="50" t="s">
        <v>28</v>
      </c>
      <c r="C11" s="46"/>
      <c r="D11" s="13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5.37</v>
      </c>
      <c r="E11" s="129"/>
      <c r="F11" s="12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5.55</v>
      </c>
      <c r="G11" s="129"/>
      <c r="H11" s="12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5.7299999999999995</v>
      </c>
      <c r="I11" s="129"/>
      <c r="J11" s="225"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5.9</v>
      </c>
      <c r="K11" s="226"/>
      <c r="L11" s="2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6.07</v>
      </c>
      <c r="M11" s="226"/>
      <c r="N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6.25</v>
      </c>
      <c r="O11" s="129"/>
      <c r="P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6.43</v>
      </c>
      <c r="Q11" s="129"/>
      <c r="R11" s="44"/>
      <c r="S11" s="47" t="s">
        <v>10</v>
      </c>
      <c r="T11" s="50" t="s">
        <v>28</v>
      </c>
      <c r="U11" s="46"/>
      <c r="V11" s="13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5.1899999999999995</v>
      </c>
      <c r="W11" s="129"/>
      <c r="X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5.3599999999999994</v>
      </c>
      <c r="Y11" s="129"/>
      <c r="Z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5.5299999999999994</v>
      </c>
      <c r="AA11" s="129"/>
      <c r="AB11" s="225"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226"/>
      <c r="AD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5.87</v>
      </c>
      <c r="AE11" s="129"/>
      <c r="AF11" s="2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6.04</v>
      </c>
      <c r="AG11" s="226"/>
      <c r="AH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6.21</v>
      </c>
      <c r="AI11" s="129"/>
      <c r="AJ11" s="43"/>
      <c r="AK11" s="47" t="s">
        <v>10</v>
      </c>
      <c r="AL11" s="50" t="s">
        <v>28</v>
      </c>
      <c r="AM11" s="46"/>
      <c r="AN11" s="13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5.01</v>
      </c>
      <c r="AO11" s="129"/>
      <c r="AP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5.17</v>
      </c>
      <c r="AQ11" s="129"/>
      <c r="AR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5.34</v>
      </c>
      <c r="AS11" s="129"/>
      <c r="AT11" s="225"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5.5</v>
      </c>
      <c r="AU11" s="226"/>
      <c r="AV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5.66</v>
      </c>
      <c r="AW11" s="129"/>
      <c r="AX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5.83</v>
      </c>
      <c r="AY11" s="129"/>
      <c r="AZ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5.99</v>
      </c>
      <c r="BA11" s="129"/>
      <c r="BC11" s="16"/>
    </row>
    <row r="12" spans="1:55" ht="14.25" customHeight="1" x14ac:dyDescent="0.2">
      <c r="A12" s="54" t="str">
        <f>IF(AND(NOT($V$4=""),OR(B12="",B12="Auswahl")),"Runden auf:","")</f>
        <v/>
      </c>
      <c r="B12" s="19" t="s">
        <v>41</v>
      </c>
      <c r="D12" s="24"/>
      <c r="E12" s="25"/>
      <c r="F12" s="24"/>
      <c r="G12" s="25"/>
      <c r="H12" s="24"/>
      <c r="I12" s="25"/>
      <c r="J12" s="24"/>
      <c r="K12" s="25"/>
      <c r="L12" s="24"/>
      <c r="M12" s="25"/>
      <c r="N12" s="24"/>
      <c r="O12" s="25"/>
      <c r="P12" s="24"/>
      <c r="Q12" s="25"/>
      <c r="R12" s="26"/>
      <c r="S12" s="54" t="str">
        <f>IF(AND(NOT($V$4=""),OR(T12="",T12="Auswahl")),"Runden auf:","")</f>
        <v/>
      </c>
      <c r="T12" s="19" t="s">
        <v>41</v>
      </c>
      <c r="V12" s="24"/>
      <c r="W12" s="25"/>
      <c r="X12" s="24"/>
      <c r="Y12" s="25"/>
      <c r="Z12" s="24"/>
      <c r="AA12" s="25"/>
      <c r="AB12" s="24"/>
      <c r="AC12" s="25"/>
      <c r="AD12" s="24"/>
      <c r="AE12" s="25"/>
      <c r="AF12" s="24"/>
      <c r="AG12" s="25"/>
      <c r="AH12" s="24"/>
      <c r="AI12" s="25"/>
      <c r="AK12" s="54" t="str">
        <f>IF(AND(NOT($V$4=""),OR(AL12="",AL12="Auswahl")),"Runden auf:","")</f>
        <v/>
      </c>
      <c r="AL12" s="19" t="s">
        <v>41</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40" t="s">
        <v>114</v>
      </c>
      <c r="B41" s="141"/>
      <c r="C41" s="18"/>
      <c r="D41" s="157" t="s">
        <v>0</v>
      </c>
      <c r="E41" s="158"/>
      <c r="F41" s="158"/>
      <c r="G41" s="158"/>
      <c r="H41" s="158"/>
      <c r="I41" s="158"/>
      <c r="J41" s="158"/>
      <c r="K41" s="158"/>
      <c r="L41" s="158"/>
      <c r="M41" s="159"/>
      <c r="N41" s="144">
        <f>IFERROR(VLOOKUP(A41,'Qualabtoleranzen&amp;Einheiten'!$B$6:$E$200,2,FALSE),"")</f>
        <v>0.09</v>
      </c>
      <c r="O41" s="144"/>
      <c r="P41" s="144"/>
      <c r="Q41" s="145"/>
      <c r="R41" s="19"/>
      <c r="S41" s="140" t="s">
        <v>114</v>
      </c>
      <c r="T41" s="141"/>
      <c r="U41" s="18"/>
      <c r="V41" s="157" t="s">
        <v>0</v>
      </c>
      <c r="W41" s="158"/>
      <c r="X41" s="158"/>
      <c r="Y41" s="158"/>
      <c r="Z41" s="158"/>
      <c r="AA41" s="158"/>
      <c r="AB41" s="158"/>
      <c r="AC41" s="158"/>
      <c r="AD41" s="158"/>
      <c r="AE41" s="159"/>
      <c r="AF41" s="144">
        <f>IFERROR(VLOOKUP(S41,'Qualabtoleranzen&amp;Einheiten'!$B$6:$E$200,2,FALSE),"")</f>
        <v>0.09</v>
      </c>
      <c r="AG41" s="144"/>
      <c r="AH41" s="144"/>
      <c r="AI41" s="145"/>
      <c r="AJ41" s="19"/>
      <c r="AK41" s="140" t="s">
        <v>114</v>
      </c>
      <c r="AL41" s="141"/>
      <c r="AM41" s="18"/>
      <c r="AN41" s="157" t="s">
        <v>0</v>
      </c>
      <c r="AO41" s="158"/>
      <c r="AP41" s="158"/>
      <c r="AQ41" s="158"/>
      <c r="AR41" s="158"/>
      <c r="AS41" s="158"/>
      <c r="AT41" s="158"/>
      <c r="AU41" s="158"/>
      <c r="AV41" s="158"/>
      <c r="AW41" s="159"/>
      <c r="AX41" s="144">
        <f>IFERROR(VLOOKUP(AK41,'Qualabtoleranzen&amp;Einheiten'!$B$6:$E$200,2,FALSE),"")</f>
        <v>0.09</v>
      </c>
      <c r="AY41" s="144"/>
      <c r="AZ41" s="144"/>
      <c r="BA41" s="145"/>
    </row>
    <row r="42" spans="1:55" ht="12.75" customHeight="1" x14ac:dyDescent="0.2">
      <c r="A42" s="142"/>
      <c r="B42" s="143"/>
      <c r="C42" s="18"/>
      <c r="D42" s="157" t="s">
        <v>8</v>
      </c>
      <c r="E42" s="158"/>
      <c r="F42" s="158"/>
      <c r="G42" s="158"/>
      <c r="H42" s="158"/>
      <c r="I42" s="158"/>
      <c r="J42" s="158"/>
      <c r="K42" s="158"/>
      <c r="L42" s="158"/>
      <c r="M42" s="159"/>
      <c r="N42" s="144">
        <f>IFERROR(VLOOKUP(A41,'Qualabtoleranzen&amp;Einheiten'!$B$6:$E$200,3,FALSE),"")</f>
        <v>0.09</v>
      </c>
      <c r="O42" s="144"/>
      <c r="P42" s="144"/>
      <c r="Q42" s="145"/>
      <c r="R42" s="19"/>
      <c r="S42" s="142"/>
      <c r="T42" s="143"/>
      <c r="U42" s="18"/>
      <c r="V42" s="157" t="s">
        <v>8</v>
      </c>
      <c r="W42" s="158"/>
      <c r="X42" s="158"/>
      <c r="Y42" s="158"/>
      <c r="Z42" s="158"/>
      <c r="AA42" s="158"/>
      <c r="AB42" s="158"/>
      <c r="AC42" s="158"/>
      <c r="AD42" s="158"/>
      <c r="AE42" s="159"/>
      <c r="AF42" s="144">
        <f>IFERROR(VLOOKUP(S41,'Qualabtoleranzen&amp;Einheiten'!$B$6:$E$200,3,FALSE),"")</f>
        <v>0.09</v>
      </c>
      <c r="AG42" s="144"/>
      <c r="AH42" s="144"/>
      <c r="AI42" s="145"/>
      <c r="AJ42" s="19"/>
      <c r="AK42" s="142"/>
      <c r="AL42" s="143"/>
      <c r="AM42" s="18"/>
      <c r="AN42" s="157" t="s">
        <v>8</v>
      </c>
      <c r="AO42" s="158"/>
      <c r="AP42" s="158"/>
      <c r="AQ42" s="158"/>
      <c r="AR42" s="158"/>
      <c r="AS42" s="158"/>
      <c r="AT42" s="158"/>
      <c r="AU42" s="158"/>
      <c r="AV42" s="158"/>
      <c r="AW42" s="159"/>
      <c r="AX42" s="144">
        <f>IFERROR(VLOOKUP(AK41,'Qualabtoleranzen&amp;Einheiten'!$B$6:$E$200,3,FALSE),"")</f>
        <v>0.09</v>
      </c>
      <c r="AY42" s="144"/>
      <c r="AZ42" s="144"/>
      <c r="BA42" s="145"/>
    </row>
    <row r="43" spans="1:55" s="22" customFormat="1" ht="12.75" customHeight="1" x14ac:dyDescent="0.2">
      <c r="A43" s="147" t="s">
        <v>272</v>
      </c>
      <c r="B43" s="148"/>
      <c r="C43" s="18"/>
      <c r="D43" s="160" t="str">
        <f>IF(AND($V$4="Eine Vorlage zur Zielwertermittlung",NOT(L43="----------")),"neuer Zielwert",IF(NOT($V$4="Eine Vorlage zur Zielwertermittlung"),"Zielwert",""))</f>
        <v>Zielwert</v>
      </c>
      <c r="E43" s="161"/>
      <c r="F43" s="161"/>
      <c r="G43" s="161"/>
      <c r="H43" s="161"/>
      <c r="I43" s="161"/>
      <c r="J43" s="161"/>
      <c r="K43" s="162"/>
      <c r="L43" s="227">
        <v>5.6</v>
      </c>
      <c r="M43" s="227"/>
      <c r="N43" s="227"/>
      <c r="O43" s="131" t="str">
        <f>IFERROR(VLOOKUP(A41,'Qualabtoleranzen&amp;Einheiten'!$B$6:$E$200,4,FALSE),"Einheit")</f>
        <v>%</v>
      </c>
      <c r="P43" s="132"/>
      <c r="Q43" s="133"/>
      <c r="R43" s="19"/>
      <c r="S43" s="147" t="s">
        <v>273</v>
      </c>
      <c r="T43" s="148"/>
      <c r="U43" s="18"/>
      <c r="V43" s="160" t="str">
        <f>IF(AND($V$4="Eine Vorlage zur Zielwertermittlung",NOT(AD43="----------")),"neuer Zielwert",IF(NOT($V$4="Eine Vorlage zur Zielwertermittlung"),"Zielwert",""))</f>
        <v>Zielwert</v>
      </c>
      <c r="W43" s="161"/>
      <c r="X43" s="161"/>
      <c r="Y43" s="161"/>
      <c r="Z43" s="161"/>
      <c r="AA43" s="161"/>
      <c r="AB43" s="161"/>
      <c r="AC43" s="162"/>
      <c r="AD43" s="227">
        <v>6</v>
      </c>
      <c r="AE43" s="227"/>
      <c r="AF43" s="227"/>
      <c r="AG43" s="131" t="str">
        <f>IFERROR(VLOOKUP(S41,'Qualabtoleranzen&amp;Einheiten'!$B$6:$E$200,4,FALSE),"Einheit")</f>
        <v>%</v>
      </c>
      <c r="AH43" s="132"/>
      <c r="AI43" s="133"/>
      <c r="AJ43" s="19"/>
      <c r="AK43" s="147" t="s">
        <v>270</v>
      </c>
      <c r="AL43" s="148"/>
      <c r="AM43" s="18"/>
      <c r="AN43" s="160" t="str">
        <f>IF(AND($V$4="Eine Vorlage zur Zielwertermittlung",NOT(AV43="----------")),"neuer Zielwert",IF(NOT($V$4="Eine Vorlage zur Zielwertermittlung"),"Zielwert",""))</f>
        <v>Zielwert</v>
      </c>
      <c r="AO43" s="161"/>
      <c r="AP43" s="161"/>
      <c r="AQ43" s="161"/>
      <c r="AR43" s="161"/>
      <c r="AS43" s="161"/>
      <c r="AT43" s="161"/>
      <c r="AU43" s="162"/>
      <c r="AV43" s="227">
        <v>5.4</v>
      </c>
      <c r="AW43" s="227"/>
      <c r="AX43" s="227"/>
      <c r="AY43" s="131" t="str">
        <f>IFERROR(VLOOKUP(AK41,'Qualabtoleranzen&amp;Einheiten'!$B$6:$E$200,4,FALSE),"Einheit")</f>
        <v>%</v>
      </c>
      <c r="AZ43" s="132"/>
      <c r="BA43" s="133"/>
      <c r="BC43" s="16"/>
    </row>
    <row r="44" spans="1:55" s="22" customFormat="1" ht="12.75" customHeight="1" x14ac:dyDescent="0.2">
      <c r="A44" s="149"/>
      <c r="B44" s="150"/>
      <c r="C44" s="18"/>
      <c r="D44" s="156" t="str">
        <f>IF(L44="","","Standardabweichung")</f>
        <v>Standardabweichung</v>
      </c>
      <c r="E44" s="156"/>
      <c r="F44" s="156"/>
      <c r="G44" s="156"/>
      <c r="H44" s="156"/>
      <c r="I44" s="156"/>
      <c r="J44" s="156"/>
      <c r="K44" s="156"/>
      <c r="L44" s="13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0.17</v>
      </c>
      <c r="M44" s="139"/>
      <c r="N44" s="139"/>
      <c r="O44" s="134" t="str">
        <f>IF(L44="","",O43)</f>
        <v>%</v>
      </c>
      <c r="P44" s="134"/>
      <c r="Q44" s="134"/>
      <c r="R44" s="19"/>
      <c r="S44" s="149"/>
      <c r="T44" s="150"/>
      <c r="U44" s="18"/>
      <c r="V44" s="156" t="str">
        <f>IF(AD44="","","Standardabweichung")</f>
        <v>Standardabweichung</v>
      </c>
      <c r="W44" s="156"/>
      <c r="X44" s="156"/>
      <c r="Y44" s="156"/>
      <c r="Z44" s="156"/>
      <c r="AA44" s="156"/>
      <c r="AB44" s="156"/>
      <c r="AC44" s="156"/>
      <c r="AD44" s="139">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0.18</v>
      </c>
      <c r="AE44" s="139"/>
      <c r="AF44" s="139"/>
      <c r="AG44" s="134" t="str">
        <f>IF(AD44="","",AG43)</f>
        <v>%</v>
      </c>
      <c r="AH44" s="134"/>
      <c r="AI44" s="134"/>
      <c r="AJ44" s="19"/>
      <c r="AK44" s="149"/>
      <c r="AL44" s="150"/>
      <c r="AM44" s="18"/>
      <c r="AN44" s="156" t="str">
        <f>IF(AV44="","","Standardabweichung")</f>
        <v>Standardabweichung</v>
      </c>
      <c r="AO44" s="156"/>
      <c r="AP44" s="156"/>
      <c r="AQ44" s="156"/>
      <c r="AR44" s="156"/>
      <c r="AS44" s="156"/>
      <c r="AT44" s="156"/>
      <c r="AU44" s="156"/>
      <c r="AV44" s="139">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0.16</v>
      </c>
      <c r="AW44" s="139"/>
      <c r="AX44" s="139"/>
      <c r="AY44" s="134" t="str">
        <f>IF(AV44="","",AY43)</f>
        <v>%</v>
      </c>
      <c r="AZ44" s="134"/>
      <c r="BA44" s="134"/>
      <c r="BC44" s="16"/>
    </row>
    <row r="45" spans="1:55" ht="13.5" x14ac:dyDescent="0.25">
      <c r="A45" s="65" t="str">
        <f>IF($V$4="Eine Vorlage zur Zielwertüberwachung","Verwendeter ZW =","")</f>
        <v/>
      </c>
      <c r="B45" s="180" t="s">
        <v>36</v>
      </c>
      <c r="C45" s="180"/>
      <c r="D45" s="181" t="str">
        <f>IF(AND($V$4="Eine Vorlage zur Zielwertüberwachung",NOT(O45="")),"errechneter Mittelwert:","")</f>
        <v/>
      </c>
      <c r="E45" s="181"/>
      <c r="F45" s="181"/>
      <c r="G45" s="181"/>
      <c r="H45" s="181"/>
      <c r="I45" s="181"/>
      <c r="J45" s="181"/>
      <c r="K45" s="181"/>
      <c r="L45" s="181"/>
      <c r="M45" s="181"/>
      <c r="N45" s="181"/>
      <c r="O45" s="146" t="str" cm="1">
        <f t="array" ref="O45">IF(OR(AND(B49:B73=""),NOT($V$4="Eine Vorlage zur Zielwertüberwachung")),"",ROUND(AVERAGE(B49:B73),IF(B48="0 Komastellen",0,IF(B48="1 Komastelle",1,IF(B48="2 Komastellen",2,IF(B48="3 Komastellen",3,1))))))</f>
        <v/>
      </c>
      <c r="P45" s="146"/>
      <c r="Q45" s="146"/>
      <c r="R45" s="20"/>
      <c r="S45" s="65" t="str">
        <f>IF($V$4="Eine Vorlage zur Zielwertüberwachung","Verwendeter ZW =","")</f>
        <v/>
      </c>
      <c r="T45" s="180" t="s">
        <v>36</v>
      </c>
      <c r="U45" s="180"/>
      <c r="V45" s="181" t="str">
        <f>IF(AND($V$4="Eine Vorlage zur Zielwertüberwachung",NOT(AG45="")),"errechneter Mittelwert:","")</f>
        <v/>
      </c>
      <c r="W45" s="181"/>
      <c r="X45" s="181"/>
      <c r="Y45" s="181"/>
      <c r="Z45" s="181"/>
      <c r="AA45" s="181"/>
      <c r="AB45" s="181"/>
      <c r="AC45" s="181"/>
      <c r="AD45" s="181"/>
      <c r="AE45" s="181"/>
      <c r="AF45" s="181"/>
      <c r="AG45" s="146" t="str" cm="1">
        <f t="array" ref="AG45">IF(OR(AND(T49:T73=""),NOT($V$4="Eine Vorlage zur Zielwertüberwachung")),"",ROUND(AVERAGE(T49:T73),IF(T48="0 Komastellen",0,IF(T48="1 Komastelle",1,IF(T48="2 Komastellen",2,IF(T48="3 Komastellen",3,1))))))</f>
        <v/>
      </c>
      <c r="AH45" s="146"/>
      <c r="AI45" s="146"/>
      <c r="AK45" s="65" t="str">
        <f>IF($V$4="Eine Vorlage zur Zielwertüberwachung","Verwendeter ZW =","")</f>
        <v/>
      </c>
      <c r="AL45" s="180" t="s">
        <v>36</v>
      </c>
      <c r="AM45" s="180"/>
      <c r="AN45" s="181" t="str">
        <f>IF(AND($V$4="Eine Vorlage zur Zielwertüberwachung",NOT(AY45="")),"errechneter Mittelwert:","")</f>
        <v/>
      </c>
      <c r="AO45" s="181"/>
      <c r="AP45" s="181"/>
      <c r="AQ45" s="181"/>
      <c r="AR45" s="181"/>
      <c r="AS45" s="181"/>
      <c r="AT45" s="181"/>
      <c r="AU45" s="181"/>
      <c r="AV45" s="181"/>
      <c r="AW45" s="181"/>
      <c r="AX45" s="181"/>
      <c r="AY45" s="146" t="str" cm="1">
        <f t="array" ref="AY45">IF(OR(AND(AL49:AL73=""),NOT($V$4="Eine Vorlage zur Zielwertüberwachung")),"",ROUND(AVERAGE(AL49:AL73),IF(AL48="0 Komastellen",0,IF(AL48="1 Komastelle",1,IF(AL48="2 Komastellen",2,IF(AL48="3 Komastellen",3,1))))))</f>
        <v/>
      </c>
      <c r="AZ45" s="146"/>
      <c r="BA45" s="146"/>
    </row>
    <row r="46" spans="1:55" x14ac:dyDescent="0.2">
      <c r="A46" s="51" t="s">
        <v>1</v>
      </c>
      <c r="B46" s="45" t="str">
        <f>O43</f>
        <v>%</v>
      </c>
      <c r="C46" s="46"/>
      <c r="D46" s="136" t="s">
        <v>2</v>
      </c>
      <c r="E46" s="137"/>
      <c r="F46" s="136" t="s">
        <v>3</v>
      </c>
      <c r="G46" s="137"/>
      <c r="H46" s="136" t="s">
        <v>4</v>
      </c>
      <c r="I46" s="137"/>
      <c r="J46" s="138" t="str">
        <f>IF(AND($V$4="Eine Vorlage zur Zielwertüberwachung",B45="errechneter Mw"),"Mw","Zw")</f>
        <v>Zw</v>
      </c>
      <c r="K46" s="137"/>
      <c r="L46" s="138" t="s">
        <v>5</v>
      </c>
      <c r="M46" s="135"/>
      <c r="N46" s="136" t="s">
        <v>6</v>
      </c>
      <c r="O46" s="135"/>
      <c r="P46" s="134" t="s">
        <v>7</v>
      </c>
      <c r="Q46" s="135"/>
      <c r="R46" s="21"/>
      <c r="S46" s="51" t="s">
        <v>1</v>
      </c>
      <c r="T46" s="45" t="str">
        <f>AG43</f>
        <v>%</v>
      </c>
      <c r="U46" s="46"/>
      <c r="V46" s="136" t="s">
        <v>2</v>
      </c>
      <c r="W46" s="137"/>
      <c r="X46" s="136" t="s">
        <v>3</v>
      </c>
      <c r="Y46" s="137"/>
      <c r="Z46" s="136" t="s">
        <v>4</v>
      </c>
      <c r="AA46" s="137"/>
      <c r="AB46" s="138" t="str">
        <f>IF(AND($V$4="Eine Vorlage zur Zielwertüberwachung",T45="errechneter Mw"),"Mw","Zw")</f>
        <v>Zw</v>
      </c>
      <c r="AC46" s="137"/>
      <c r="AD46" s="138" t="s">
        <v>5</v>
      </c>
      <c r="AE46" s="135"/>
      <c r="AF46" s="136" t="s">
        <v>6</v>
      </c>
      <c r="AG46" s="135"/>
      <c r="AH46" s="134" t="s">
        <v>7</v>
      </c>
      <c r="AI46" s="135"/>
      <c r="AJ46" s="19"/>
      <c r="AK46" s="51" t="s">
        <v>1</v>
      </c>
      <c r="AL46" s="45" t="str">
        <f>AY43</f>
        <v>%</v>
      </c>
      <c r="AM46" s="46"/>
      <c r="AN46" s="136" t="s">
        <v>2</v>
      </c>
      <c r="AO46" s="137"/>
      <c r="AP46" s="136" t="s">
        <v>3</v>
      </c>
      <c r="AQ46" s="137"/>
      <c r="AR46" s="136" t="s">
        <v>4</v>
      </c>
      <c r="AS46" s="137"/>
      <c r="AT46" s="138" t="str">
        <f>IF(AND($V$4="Eine Vorlage zur Zielwertüberwachung",AL45="errechneter Mw"),"Mw","Zw")</f>
        <v>Zw</v>
      </c>
      <c r="AU46" s="137"/>
      <c r="AV46" s="138" t="s">
        <v>5</v>
      </c>
      <c r="AW46" s="135"/>
      <c r="AX46" s="136" t="s">
        <v>6</v>
      </c>
      <c r="AY46" s="135"/>
      <c r="AZ46" s="134" t="s">
        <v>7</v>
      </c>
      <c r="BA46" s="135"/>
    </row>
    <row r="47" spans="1:55" x14ac:dyDescent="0.2">
      <c r="A47" s="47" t="s">
        <v>10</v>
      </c>
      <c r="B47" s="50" t="s">
        <v>28</v>
      </c>
      <c r="C47" s="46"/>
      <c r="D47" s="2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5.0999999999999996</v>
      </c>
      <c r="E47" s="226"/>
      <c r="F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5.27</v>
      </c>
      <c r="G47" s="129"/>
      <c r="H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5.4399999999999995</v>
      </c>
      <c r="I47" s="129"/>
      <c r="J47" s="225"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5.6</v>
      </c>
      <c r="K47" s="226"/>
      <c r="L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5.76</v>
      </c>
      <c r="M47" s="129"/>
      <c r="N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5.93</v>
      </c>
      <c r="O47" s="129"/>
      <c r="P47" s="2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v>
      </c>
      <c r="Q47" s="226"/>
      <c r="R47" s="44"/>
      <c r="S47" s="47" t="s">
        <v>10</v>
      </c>
      <c r="T47" s="50" t="s">
        <v>28</v>
      </c>
      <c r="U47" s="46"/>
      <c r="V47" s="13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5.46</v>
      </c>
      <c r="W47" s="129"/>
      <c r="X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5.64</v>
      </c>
      <c r="Y47" s="129"/>
      <c r="Z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5.82</v>
      </c>
      <c r="AA47" s="129"/>
      <c r="AB47" s="225"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6</v>
      </c>
      <c r="AC47" s="226"/>
      <c r="AD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6.18</v>
      </c>
      <c r="AE47" s="129"/>
      <c r="AF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6.36</v>
      </c>
      <c r="AG47" s="129"/>
      <c r="AH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6.54</v>
      </c>
      <c r="AI47" s="129"/>
      <c r="AJ47" s="19"/>
      <c r="AK47" s="47" t="s">
        <v>10</v>
      </c>
      <c r="AL47" s="50" t="s">
        <v>28</v>
      </c>
      <c r="AM47" s="46"/>
      <c r="AN47" s="2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4.92</v>
      </c>
      <c r="AO47" s="226"/>
      <c r="AP47" s="128">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5.08</v>
      </c>
      <c r="AQ47" s="129"/>
      <c r="AR47" s="128">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5.24</v>
      </c>
      <c r="AS47" s="129"/>
      <c r="AT47" s="225"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5.4</v>
      </c>
      <c r="AU47" s="226"/>
      <c r="AV47" s="128">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5.56</v>
      </c>
      <c r="AW47" s="129"/>
      <c r="AX47" s="128">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5.72</v>
      </c>
      <c r="AY47" s="129"/>
      <c r="AZ47" s="128">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5.88</v>
      </c>
      <c r="BA47" s="129"/>
    </row>
    <row r="48" spans="1:55" x14ac:dyDescent="0.2">
      <c r="A48" s="54" t="str">
        <f>IF(AND(NOT($V$4=""),OR(B48="",B48="Auswahl")),"Runden auf:","")</f>
        <v/>
      </c>
      <c r="B48" s="19" t="s">
        <v>41</v>
      </c>
      <c r="D48" s="24"/>
      <c r="E48" s="25"/>
      <c r="F48" s="24"/>
      <c r="G48" s="25"/>
      <c r="H48" s="24"/>
      <c r="I48" s="25"/>
      <c r="J48" s="24"/>
      <c r="K48" s="25"/>
      <c r="L48" s="24"/>
      <c r="M48" s="25"/>
      <c r="N48" s="24"/>
      <c r="O48" s="25"/>
      <c r="P48" s="24"/>
      <c r="Q48" s="25"/>
      <c r="R48" s="26"/>
      <c r="S48" s="54" t="str">
        <f>IF(AND(NOT($V$4=""),OR(T48="",T48="Auswahl")),"Runden auf:","")</f>
        <v/>
      </c>
      <c r="T48" s="19" t="s">
        <v>41</v>
      </c>
      <c r="V48" s="24"/>
      <c r="W48" s="25"/>
      <c r="X48" s="24"/>
      <c r="Y48" s="25"/>
      <c r="Z48" s="24"/>
      <c r="AA48" s="25"/>
      <c r="AB48" s="24"/>
      <c r="AC48" s="25"/>
      <c r="AD48" s="24"/>
      <c r="AE48" s="25"/>
      <c r="AF48" s="24"/>
      <c r="AG48" s="25"/>
      <c r="AH48" s="24"/>
      <c r="AI48" s="25"/>
      <c r="AK48" s="54" t="str">
        <f>IF(AND(NOT($V$4=""),OR(AL48="",AL48="Auswahl")),"Runden auf:","")</f>
        <v/>
      </c>
      <c r="AL48" s="19" t="s">
        <v>41</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40" t="s">
        <v>114</v>
      </c>
      <c r="B77" s="141"/>
      <c r="C77" s="18"/>
      <c r="D77" s="157" t="s">
        <v>0</v>
      </c>
      <c r="E77" s="158"/>
      <c r="F77" s="158"/>
      <c r="G77" s="158"/>
      <c r="H77" s="158"/>
      <c r="I77" s="158"/>
      <c r="J77" s="158"/>
      <c r="K77" s="158"/>
      <c r="L77" s="158"/>
      <c r="M77" s="159"/>
      <c r="N77" s="144">
        <f>IFERROR(VLOOKUP(A77,'Qualabtoleranzen&amp;Einheiten'!$B$6:$E$200,2,FALSE),"")</f>
        <v>0.09</v>
      </c>
      <c r="O77" s="144"/>
      <c r="P77" s="144"/>
      <c r="Q77" s="145"/>
      <c r="R77" s="19"/>
      <c r="S77" s="140" t="s">
        <v>114</v>
      </c>
      <c r="T77" s="141"/>
      <c r="U77" s="18"/>
      <c r="V77" s="157" t="s">
        <v>0</v>
      </c>
      <c r="W77" s="158"/>
      <c r="X77" s="158"/>
      <c r="Y77" s="158"/>
      <c r="Z77" s="158"/>
      <c r="AA77" s="158"/>
      <c r="AB77" s="158"/>
      <c r="AC77" s="158"/>
      <c r="AD77" s="158"/>
      <c r="AE77" s="159"/>
      <c r="AF77" s="144">
        <f>IFERROR(VLOOKUP(S77,'Qualabtoleranzen&amp;Einheiten'!$B$6:$E$200,2,FALSE),"")</f>
        <v>0.09</v>
      </c>
      <c r="AG77" s="144"/>
      <c r="AH77" s="144"/>
      <c r="AI77" s="145"/>
      <c r="AK77" s="140" t="s">
        <v>114</v>
      </c>
      <c r="AL77" s="141"/>
      <c r="AM77" s="18"/>
      <c r="AN77" s="157" t="s">
        <v>0</v>
      </c>
      <c r="AO77" s="158"/>
      <c r="AP77" s="158"/>
      <c r="AQ77" s="158"/>
      <c r="AR77" s="158"/>
      <c r="AS77" s="158"/>
      <c r="AT77" s="158"/>
      <c r="AU77" s="158"/>
      <c r="AV77" s="158"/>
      <c r="AW77" s="159"/>
      <c r="AX77" s="144">
        <f>IFERROR(VLOOKUP(AK77,'Qualabtoleranzen&amp;Einheiten'!$B$6:$E$200,2,FALSE),"")</f>
        <v>0.09</v>
      </c>
      <c r="AY77" s="144"/>
      <c r="AZ77" s="144"/>
      <c r="BA77" s="145"/>
    </row>
    <row r="78" spans="1:55" ht="12.75" customHeight="1" x14ac:dyDescent="0.2">
      <c r="A78" s="142"/>
      <c r="B78" s="143"/>
      <c r="C78" s="18"/>
      <c r="D78" s="157" t="s">
        <v>8</v>
      </c>
      <c r="E78" s="158"/>
      <c r="F78" s="158"/>
      <c r="G78" s="158"/>
      <c r="H78" s="158"/>
      <c r="I78" s="158"/>
      <c r="J78" s="158"/>
      <c r="K78" s="158"/>
      <c r="L78" s="158"/>
      <c r="M78" s="159"/>
      <c r="N78" s="144">
        <f>IFERROR(VLOOKUP(A77,'Qualabtoleranzen&amp;Einheiten'!$B$6:$E$200,3,FALSE),"")</f>
        <v>0.09</v>
      </c>
      <c r="O78" s="144"/>
      <c r="P78" s="144"/>
      <c r="Q78" s="145"/>
      <c r="R78" s="19"/>
      <c r="S78" s="142"/>
      <c r="T78" s="143"/>
      <c r="U78" s="18"/>
      <c r="V78" s="157" t="s">
        <v>8</v>
      </c>
      <c r="W78" s="158"/>
      <c r="X78" s="158"/>
      <c r="Y78" s="158"/>
      <c r="Z78" s="158"/>
      <c r="AA78" s="158"/>
      <c r="AB78" s="158"/>
      <c r="AC78" s="158"/>
      <c r="AD78" s="158"/>
      <c r="AE78" s="159"/>
      <c r="AF78" s="144">
        <f>IFERROR(VLOOKUP(S77,'Qualabtoleranzen&amp;Einheiten'!$B$6:$E$200,3,FALSE),"")</f>
        <v>0.09</v>
      </c>
      <c r="AG78" s="144"/>
      <c r="AH78" s="144"/>
      <c r="AI78" s="145"/>
      <c r="AK78" s="142"/>
      <c r="AL78" s="143"/>
      <c r="AM78" s="18"/>
      <c r="AN78" s="157" t="s">
        <v>8</v>
      </c>
      <c r="AO78" s="158"/>
      <c r="AP78" s="158"/>
      <c r="AQ78" s="158"/>
      <c r="AR78" s="158"/>
      <c r="AS78" s="158"/>
      <c r="AT78" s="158"/>
      <c r="AU78" s="158"/>
      <c r="AV78" s="158"/>
      <c r="AW78" s="159"/>
      <c r="AX78" s="144">
        <f>IFERROR(VLOOKUP(AK77,'Qualabtoleranzen&amp;Einheiten'!$B$6:$E$200,3,FALSE),"")</f>
        <v>0.09</v>
      </c>
      <c r="AY78" s="144"/>
      <c r="AZ78" s="144"/>
      <c r="BA78" s="145"/>
    </row>
    <row r="79" spans="1:55" s="22" customFormat="1" ht="12.75" customHeight="1" x14ac:dyDescent="0.2">
      <c r="A79" s="163" t="s">
        <v>274</v>
      </c>
      <c r="B79" s="164"/>
      <c r="C79" s="18"/>
      <c r="D79" s="160" t="str">
        <f>IF(AND($V$4="Eine Vorlage zur Zielwertermittlung",NOT(L79="----------")),"neuer Zielwert",IF(NOT($V$4="Eine Vorlage zur Zielwertermittlung"),"Zielwert",""))</f>
        <v>Zielwert</v>
      </c>
      <c r="E79" s="161"/>
      <c r="F79" s="161"/>
      <c r="G79" s="161"/>
      <c r="H79" s="161"/>
      <c r="I79" s="161"/>
      <c r="J79" s="161"/>
      <c r="K79" s="162"/>
      <c r="L79" s="227">
        <v>8.1999999999999993</v>
      </c>
      <c r="M79" s="227"/>
      <c r="N79" s="227"/>
      <c r="O79" s="131" t="str">
        <f>IFERROR(VLOOKUP(A77,'Qualabtoleranzen&amp;Einheiten'!$B$6:$E$200,4,FALSE),"Einheit")</f>
        <v>%</v>
      </c>
      <c r="P79" s="132"/>
      <c r="Q79" s="133"/>
      <c r="R79" s="19"/>
      <c r="S79" s="147" t="s">
        <v>275</v>
      </c>
      <c r="T79" s="148"/>
      <c r="U79" s="18"/>
      <c r="V79" s="160" t="str">
        <f>IF(AND($V$4="Eine Vorlage zur Zielwertermittlung",NOT(AD79="----------")),"neuer Zielwert",IF(NOT($V$4="Eine Vorlage zur Zielwertermittlung"),"Zielwert",""))</f>
        <v>Zielwert</v>
      </c>
      <c r="W79" s="161"/>
      <c r="X79" s="161"/>
      <c r="Y79" s="161"/>
      <c r="Z79" s="161"/>
      <c r="AA79" s="161"/>
      <c r="AB79" s="161"/>
      <c r="AC79" s="162"/>
      <c r="AD79" s="227">
        <v>8</v>
      </c>
      <c r="AE79" s="227"/>
      <c r="AF79" s="227"/>
      <c r="AG79" s="131" t="str">
        <f>IFERROR(VLOOKUP(S77,'Qualabtoleranzen&amp;Einheiten'!$B$6:$E$200,4,FALSE),"Einheit")</f>
        <v>%</v>
      </c>
      <c r="AH79" s="132"/>
      <c r="AI79" s="133"/>
      <c r="AJ79" s="16"/>
      <c r="AK79" s="147" t="s">
        <v>267</v>
      </c>
      <c r="AL79" s="148"/>
      <c r="AM79" s="18"/>
      <c r="AN79" s="160" t="str">
        <f>IF(AND($V$4="Eine Vorlage zur Zielwertermittlung",NOT(AV79="----------")),"neuer Zielwert",IF(NOT($V$4="Eine Vorlage zur Zielwertermittlung"),"Zielwert",""))</f>
        <v>Zielwert</v>
      </c>
      <c r="AO79" s="161"/>
      <c r="AP79" s="161"/>
      <c r="AQ79" s="161"/>
      <c r="AR79" s="161"/>
      <c r="AS79" s="161"/>
      <c r="AT79" s="161"/>
      <c r="AU79" s="162"/>
      <c r="AV79" s="227">
        <v>7.6</v>
      </c>
      <c r="AW79" s="227"/>
      <c r="AX79" s="227"/>
      <c r="AY79" s="131" t="str">
        <f>IFERROR(VLOOKUP(AK77,'Qualabtoleranzen&amp;Einheiten'!$B$6:$E$200,4,FALSE),"Einheit")</f>
        <v>%</v>
      </c>
      <c r="AZ79" s="132"/>
      <c r="BA79" s="133"/>
      <c r="BC79" s="16"/>
    </row>
    <row r="80" spans="1:55" s="22" customFormat="1" ht="12.75" customHeight="1" x14ac:dyDescent="0.2">
      <c r="A80" s="165"/>
      <c r="B80" s="166"/>
      <c r="C80" s="18"/>
      <c r="D80" s="156" t="str">
        <f>IF(L80="","","Standardabweichung")</f>
        <v>Standardabweichung</v>
      </c>
      <c r="E80" s="156"/>
      <c r="F80" s="156"/>
      <c r="G80" s="156"/>
      <c r="H80" s="156"/>
      <c r="I80" s="156"/>
      <c r="J80" s="156"/>
      <c r="K80" s="156"/>
      <c r="L80" s="139">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0.25</v>
      </c>
      <c r="M80" s="139"/>
      <c r="N80" s="139"/>
      <c r="O80" s="134" t="str">
        <f>IF(L80="","",O79)</f>
        <v>%</v>
      </c>
      <c r="P80" s="134"/>
      <c r="Q80" s="134"/>
      <c r="R80" s="19"/>
      <c r="S80" s="149"/>
      <c r="T80" s="150"/>
      <c r="U80" s="18"/>
      <c r="V80" s="156" t="str">
        <f>IF(AD80="","","Standardabweichung")</f>
        <v>Standardabweichung</v>
      </c>
      <c r="W80" s="156"/>
      <c r="X80" s="156"/>
      <c r="Y80" s="156"/>
      <c r="Z80" s="156"/>
      <c r="AA80" s="156"/>
      <c r="AB80" s="156"/>
      <c r="AC80" s="156"/>
      <c r="AD80" s="139">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0.24</v>
      </c>
      <c r="AE80" s="139"/>
      <c r="AF80" s="139"/>
      <c r="AG80" s="134" t="str">
        <f>IF(AD80="","",AG79)</f>
        <v>%</v>
      </c>
      <c r="AH80" s="134"/>
      <c r="AI80" s="134"/>
      <c r="AJ80" s="16"/>
      <c r="AK80" s="149"/>
      <c r="AL80" s="150"/>
      <c r="AM80" s="18"/>
      <c r="AN80" s="156" t="str">
        <f>IF(AV80="","","Standardabweichung")</f>
        <v>Standardabweichung</v>
      </c>
      <c r="AO80" s="156"/>
      <c r="AP80" s="156"/>
      <c r="AQ80" s="156"/>
      <c r="AR80" s="156"/>
      <c r="AS80" s="156"/>
      <c r="AT80" s="156"/>
      <c r="AU80" s="156"/>
      <c r="AV80" s="139">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0.23</v>
      </c>
      <c r="AW80" s="139"/>
      <c r="AX80" s="139"/>
      <c r="AY80" s="134" t="str">
        <f>IF(AV80="","",AY79)</f>
        <v>%</v>
      </c>
      <c r="AZ80" s="134"/>
      <c r="BA80" s="134"/>
      <c r="BC80" s="16"/>
    </row>
    <row r="81" spans="1:53" ht="13.5" x14ac:dyDescent="0.25">
      <c r="A81" s="65" t="str">
        <f>IF($V$4="Eine Vorlage zur Zielwertüberwachung","Verwendeter ZW =","")</f>
        <v/>
      </c>
      <c r="B81" s="180" t="s">
        <v>36</v>
      </c>
      <c r="C81" s="180"/>
      <c r="D81" s="181" t="str">
        <f>IF(AND($V$4="Eine Vorlage zur Zielwertüberwachung",NOT(O81="")),"errechneter Mittelwert:","")</f>
        <v/>
      </c>
      <c r="E81" s="181"/>
      <c r="F81" s="181"/>
      <c r="G81" s="181"/>
      <c r="H81" s="181"/>
      <c r="I81" s="181"/>
      <c r="J81" s="181"/>
      <c r="K81" s="181"/>
      <c r="L81" s="181"/>
      <c r="M81" s="181"/>
      <c r="N81" s="181"/>
      <c r="O81" s="146" t="str" cm="1">
        <f t="array" ref="O81">IF(OR(AND(B85:B109=""),NOT($V$4="Eine Vorlage zur Zielwertüberwachung")),"",ROUND(AVERAGE(B85:B109),IF(B84="0 Komastellen",0,IF(B84="1 Komastelle",1,IF(B84="2 Komastellen",2,IF(B84="3 Komastellen",3,1))))))</f>
        <v/>
      </c>
      <c r="P81" s="146"/>
      <c r="Q81" s="146"/>
      <c r="R81" s="20"/>
      <c r="S81" s="65" t="str">
        <f>IF($V$4="Eine Vorlage zur Zielwertüberwachung","Verwendeter ZW =","")</f>
        <v/>
      </c>
      <c r="T81" s="180" t="s">
        <v>36</v>
      </c>
      <c r="U81" s="180"/>
      <c r="V81" s="181" t="str">
        <f>IF(AND($V$4="Eine Vorlage zur Zielwertüberwachung",NOT(AG81="")),"errechneter Mittelwert:","")</f>
        <v/>
      </c>
      <c r="W81" s="181"/>
      <c r="X81" s="181"/>
      <c r="Y81" s="181"/>
      <c r="Z81" s="181"/>
      <c r="AA81" s="181"/>
      <c r="AB81" s="181"/>
      <c r="AC81" s="181"/>
      <c r="AD81" s="181"/>
      <c r="AE81" s="181"/>
      <c r="AF81" s="181"/>
      <c r="AG81" s="146" t="str" cm="1">
        <f t="array" ref="AG81">IF(OR(AND(T85:T109=""),NOT($V$4="Eine Vorlage zur Zielwertüberwachung")),"",ROUND(AVERAGE(T85:T109),IF(T84="0 Komastellen",0,IF(T84="1 Komastelle",1,IF(T84="2 Komastellen",2,IF(T84="3 Komastellen",3,1))))))</f>
        <v/>
      </c>
      <c r="AH81" s="146"/>
      <c r="AI81" s="146"/>
      <c r="AK81" s="65" t="str">
        <f>IF($V$4="Eine Vorlage zur Zielwertüberwachung","Verwendeter ZW =","")</f>
        <v/>
      </c>
      <c r="AL81" s="180" t="s">
        <v>36</v>
      </c>
      <c r="AM81" s="180"/>
      <c r="AN81" s="181" t="str">
        <f>IF(AND($V$4="Eine Vorlage zur Zielwertüberwachung",NOT(AY81="")),"errechneter Mittelwert:","")</f>
        <v/>
      </c>
      <c r="AO81" s="181"/>
      <c r="AP81" s="181"/>
      <c r="AQ81" s="181"/>
      <c r="AR81" s="181"/>
      <c r="AS81" s="181"/>
      <c r="AT81" s="181"/>
      <c r="AU81" s="181"/>
      <c r="AV81" s="181"/>
      <c r="AW81" s="181"/>
      <c r="AX81" s="181"/>
      <c r="AY81" s="146" t="str" cm="1">
        <f t="array" ref="AY81">IF(OR(AND(AL85:AL109=""),NOT($V$4="Eine Vorlage zur Zielwertüberwachung")),"",ROUND(AVERAGE(AL85:AL109),IF(AL84="0 Komastellen",0,IF(AL84="1 Komastelle",1,IF(AL84="2 Komastellen",2,IF(AL84="3 Komastellen",3,1))))))</f>
        <v/>
      </c>
      <c r="AZ81" s="146"/>
      <c r="BA81" s="146"/>
    </row>
    <row r="82" spans="1:53" x14ac:dyDescent="0.2">
      <c r="A82" s="51" t="s">
        <v>1</v>
      </c>
      <c r="B82" s="45" t="str">
        <f>O79</f>
        <v>%</v>
      </c>
      <c r="C82" s="46"/>
      <c r="D82" s="136" t="s">
        <v>2</v>
      </c>
      <c r="E82" s="137"/>
      <c r="F82" s="136" t="s">
        <v>3</v>
      </c>
      <c r="G82" s="137"/>
      <c r="H82" s="136" t="s">
        <v>4</v>
      </c>
      <c r="I82" s="137"/>
      <c r="J82" s="138" t="str">
        <f>IF(AND($V$4="Eine Vorlage zur Zielwertüberwachung",B81="errechneter Mw"),"Mw","Zw")</f>
        <v>Zw</v>
      </c>
      <c r="K82" s="137"/>
      <c r="L82" s="138" t="s">
        <v>5</v>
      </c>
      <c r="M82" s="135"/>
      <c r="N82" s="136" t="s">
        <v>6</v>
      </c>
      <c r="O82" s="135"/>
      <c r="P82" s="134" t="s">
        <v>7</v>
      </c>
      <c r="Q82" s="135"/>
      <c r="R82" s="21"/>
      <c r="S82" s="51" t="s">
        <v>1</v>
      </c>
      <c r="T82" s="45" t="str">
        <f>AG79</f>
        <v>%</v>
      </c>
      <c r="U82" s="46"/>
      <c r="V82" s="136" t="s">
        <v>2</v>
      </c>
      <c r="W82" s="137"/>
      <c r="X82" s="136" t="s">
        <v>3</v>
      </c>
      <c r="Y82" s="137"/>
      <c r="Z82" s="136" t="s">
        <v>4</v>
      </c>
      <c r="AA82" s="137"/>
      <c r="AB82" s="138" t="str">
        <f>IF(AND($V$4="Eine Vorlage zur Zielwertüberwachung",T81="errechneter Mw"),"Mw","Zw")</f>
        <v>Zw</v>
      </c>
      <c r="AC82" s="137"/>
      <c r="AD82" s="138" t="s">
        <v>5</v>
      </c>
      <c r="AE82" s="135"/>
      <c r="AF82" s="136" t="s">
        <v>6</v>
      </c>
      <c r="AG82" s="135"/>
      <c r="AH82" s="134" t="s">
        <v>7</v>
      </c>
      <c r="AI82" s="135"/>
      <c r="AJ82" s="19"/>
      <c r="AK82" s="51" t="s">
        <v>1</v>
      </c>
      <c r="AL82" s="45" t="str">
        <f>AY79</f>
        <v>%</v>
      </c>
      <c r="AM82" s="46"/>
      <c r="AN82" s="136" t="s">
        <v>2</v>
      </c>
      <c r="AO82" s="137"/>
      <c r="AP82" s="136" t="s">
        <v>3</v>
      </c>
      <c r="AQ82" s="137"/>
      <c r="AR82" s="136" t="s">
        <v>4</v>
      </c>
      <c r="AS82" s="137"/>
      <c r="AT82" s="138" t="str">
        <f>IF(AND($V$4="Eine Vorlage zur Zielwertüberwachung",AL81="errechneter Mw"),"Mw","Zw")</f>
        <v>Zw</v>
      </c>
      <c r="AU82" s="137"/>
      <c r="AV82" s="138" t="s">
        <v>5</v>
      </c>
      <c r="AW82" s="135"/>
      <c r="AX82" s="136" t="s">
        <v>6</v>
      </c>
      <c r="AY82" s="135"/>
      <c r="AZ82" s="134" t="s">
        <v>7</v>
      </c>
      <c r="BA82" s="135"/>
    </row>
    <row r="83" spans="1:53" x14ac:dyDescent="0.2">
      <c r="A83" s="47" t="s">
        <v>10</v>
      </c>
      <c r="B83" s="50" t="s">
        <v>28</v>
      </c>
      <c r="C83" s="46"/>
      <c r="D83" s="13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7.47</v>
      </c>
      <c r="E83" s="129"/>
      <c r="F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7.71</v>
      </c>
      <c r="G83" s="129"/>
      <c r="H83" s="2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7.96</v>
      </c>
      <c r="I83" s="226"/>
      <c r="J83" s="225"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8.1999999999999993</v>
      </c>
      <c r="K83" s="226"/>
      <c r="L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8.44</v>
      </c>
      <c r="M83" s="129"/>
      <c r="N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8.69</v>
      </c>
      <c r="O83" s="129"/>
      <c r="P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8.93</v>
      </c>
      <c r="Q83" s="129"/>
      <c r="R83" s="44"/>
      <c r="S83" s="47" t="s">
        <v>10</v>
      </c>
      <c r="T83" s="50" t="s">
        <v>28</v>
      </c>
      <c r="U83" s="46"/>
      <c r="V83" s="13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7.28</v>
      </c>
      <c r="W83" s="129"/>
      <c r="X83" s="12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7.52</v>
      </c>
      <c r="Y83" s="129"/>
      <c r="Z83" s="12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7.76</v>
      </c>
      <c r="AA83" s="129"/>
      <c r="AB83" s="225"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8</v>
      </c>
      <c r="AC83" s="226"/>
      <c r="AD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8.24</v>
      </c>
      <c r="AE83" s="129"/>
      <c r="AF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8.48</v>
      </c>
      <c r="AG83" s="129"/>
      <c r="AH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8.7200000000000006</v>
      </c>
      <c r="AI83" s="129"/>
      <c r="AJ83" s="19"/>
      <c r="AK83" s="47" t="s">
        <v>10</v>
      </c>
      <c r="AL83" s="50" t="s">
        <v>28</v>
      </c>
      <c r="AM83" s="46"/>
      <c r="AN83" s="22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6.92</v>
      </c>
      <c r="AO83" s="226"/>
      <c r="AP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7.1499999999999995</v>
      </c>
      <c r="AQ83" s="129"/>
      <c r="AR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7.38</v>
      </c>
      <c r="AS83" s="129"/>
      <c r="AT83" s="225"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7.6</v>
      </c>
      <c r="AU83" s="226"/>
      <c r="AV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7.82</v>
      </c>
      <c r="AW83" s="129"/>
      <c r="AX83" s="2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8.0500000000000007</v>
      </c>
      <c r="AY83" s="226"/>
      <c r="AZ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8.2799999999999994</v>
      </c>
      <c r="BA83" s="129"/>
    </row>
    <row r="84" spans="1:53" x14ac:dyDescent="0.2">
      <c r="A84" s="54" t="str">
        <f>IF(AND(NOT($V$4=""),OR(B84="",B84="Auswahl")),"Runden auf:","")</f>
        <v/>
      </c>
      <c r="B84" s="19" t="s">
        <v>41</v>
      </c>
      <c r="D84" s="24"/>
      <c r="E84" s="25"/>
      <c r="F84" s="24"/>
      <c r="G84" s="25"/>
      <c r="H84" s="24"/>
      <c r="I84" s="25"/>
      <c r="J84" s="24"/>
      <c r="K84" s="25"/>
      <c r="L84" s="24"/>
      <c r="M84" s="25"/>
      <c r="N84" s="24"/>
      <c r="O84" s="25"/>
      <c r="P84" s="24"/>
      <c r="Q84" s="25"/>
      <c r="R84" s="26"/>
      <c r="S84" s="54" t="str">
        <f>IF(AND(NOT($V$4=""),OR(T84="",T84="Auswahl")),"Runden auf:","")</f>
        <v/>
      </c>
      <c r="T84" s="19" t="s">
        <v>41</v>
      </c>
      <c r="V84" s="24"/>
      <c r="W84" s="25"/>
      <c r="X84" s="24"/>
      <c r="Y84" s="25"/>
      <c r="Z84" s="24"/>
      <c r="AA84" s="25"/>
      <c r="AB84" s="24"/>
      <c r="AC84" s="25"/>
      <c r="AD84" s="24"/>
      <c r="AE84" s="25"/>
      <c r="AF84" s="24"/>
      <c r="AG84" s="25"/>
      <c r="AH84" s="24"/>
      <c r="AI84" s="25"/>
      <c r="AK84" s="54" t="str">
        <f>IF(AND(NOT($V$4=""),OR(AL84="",AL84="Auswahl")),"Runden auf:","")</f>
        <v/>
      </c>
      <c r="AL84" s="19" t="s">
        <v>41</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40" t="s">
        <v>114</v>
      </c>
      <c r="B113" s="141"/>
      <c r="C113" s="18"/>
      <c r="D113" s="157" t="s">
        <v>0</v>
      </c>
      <c r="E113" s="158"/>
      <c r="F113" s="158"/>
      <c r="G113" s="158"/>
      <c r="H113" s="158"/>
      <c r="I113" s="158"/>
      <c r="J113" s="158"/>
      <c r="K113" s="158"/>
      <c r="L113" s="158"/>
      <c r="M113" s="159"/>
      <c r="N113" s="144">
        <f>IFERROR(VLOOKUP(A113,'Qualabtoleranzen&amp;Einheiten'!$B$6:$E$200,2,FALSE),"")</f>
        <v>0.09</v>
      </c>
      <c r="O113" s="144"/>
      <c r="P113" s="144"/>
      <c r="Q113" s="145"/>
      <c r="R113" s="19"/>
      <c r="S113" s="140" t="s">
        <v>114</v>
      </c>
      <c r="T113" s="141"/>
      <c r="U113" s="18"/>
      <c r="V113" s="157" t="s">
        <v>0</v>
      </c>
      <c r="W113" s="158"/>
      <c r="X113" s="158"/>
      <c r="Y113" s="158"/>
      <c r="Z113" s="158"/>
      <c r="AA113" s="158"/>
      <c r="AB113" s="158"/>
      <c r="AC113" s="158"/>
      <c r="AD113" s="158"/>
      <c r="AE113" s="159"/>
      <c r="AF113" s="144">
        <f>IFERROR(VLOOKUP(S113,'Qualabtoleranzen&amp;Einheiten'!$B$6:$E$200,2,FALSE),"")</f>
        <v>0.09</v>
      </c>
      <c r="AG113" s="144"/>
      <c r="AH113" s="144"/>
      <c r="AI113" s="145"/>
      <c r="AK113" s="140" t="s">
        <v>9</v>
      </c>
      <c r="AL113" s="141"/>
      <c r="AM113" s="18"/>
      <c r="AN113" s="157" t="s">
        <v>0</v>
      </c>
      <c r="AO113" s="158"/>
      <c r="AP113" s="158"/>
      <c r="AQ113" s="158"/>
      <c r="AR113" s="158"/>
      <c r="AS113" s="158"/>
      <c r="AT113" s="158"/>
      <c r="AU113" s="158"/>
      <c r="AV113" s="158"/>
      <c r="AW113" s="159"/>
      <c r="AX113" s="144" t="str">
        <f>IFERROR(VLOOKUP(AK113,'Qualabtoleranzen&amp;Einheiten'!$B$6:$E$200,2,FALSE),"")</f>
        <v/>
      </c>
      <c r="AY113" s="144"/>
      <c r="AZ113" s="144"/>
      <c r="BA113" s="145"/>
    </row>
    <row r="114" spans="1:55" ht="12.75" customHeight="1" x14ac:dyDescent="0.2">
      <c r="A114" s="142"/>
      <c r="B114" s="143"/>
      <c r="C114" s="18"/>
      <c r="D114" s="157" t="s">
        <v>8</v>
      </c>
      <c r="E114" s="158"/>
      <c r="F114" s="158"/>
      <c r="G114" s="158"/>
      <c r="H114" s="158"/>
      <c r="I114" s="158"/>
      <c r="J114" s="158"/>
      <c r="K114" s="158"/>
      <c r="L114" s="158"/>
      <c r="M114" s="159"/>
      <c r="N114" s="144">
        <f>IFERROR(VLOOKUP(A113,'Qualabtoleranzen&amp;Einheiten'!$B$6:$E$200,3,FALSE),"")</f>
        <v>0.09</v>
      </c>
      <c r="O114" s="144"/>
      <c r="P114" s="144"/>
      <c r="Q114" s="145"/>
      <c r="R114" s="19"/>
      <c r="S114" s="142"/>
      <c r="T114" s="143"/>
      <c r="U114" s="18"/>
      <c r="V114" s="157" t="s">
        <v>8</v>
      </c>
      <c r="W114" s="158"/>
      <c r="X114" s="158"/>
      <c r="Y114" s="158"/>
      <c r="Z114" s="158"/>
      <c r="AA114" s="158"/>
      <c r="AB114" s="158"/>
      <c r="AC114" s="158"/>
      <c r="AD114" s="158"/>
      <c r="AE114" s="159"/>
      <c r="AF114" s="144">
        <f>IFERROR(VLOOKUP(S113,'Qualabtoleranzen&amp;Einheiten'!$B$6:$E$200,3,FALSE),"")</f>
        <v>0.09</v>
      </c>
      <c r="AG114" s="144"/>
      <c r="AH114" s="144"/>
      <c r="AI114" s="145"/>
      <c r="AK114" s="142"/>
      <c r="AL114" s="143"/>
      <c r="AM114" s="18"/>
      <c r="AN114" s="157" t="s">
        <v>8</v>
      </c>
      <c r="AO114" s="158"/>
      <c r="AP114" s="158"/>
      <c r="AQ114" s="158"/>
      <c r="AR114" s="158"/>
      <c r="AS114" s="158"/>
      <c r="AT114" s="158"/>
      <c r="AU114" s="158"/>
      <c r="AV114" s="158"/>
      <c r="AW114" s="159"/>
      <c r="AX114" s="144" t="str">
        <f>IFERROR(VLOOKUP(AK113,'Qualabtoleranzen&amp;Einheiten'!$B$6:$E$200,3,FALSE),"")</f>
        <v/>
      </c>
      <c r="AY114" s="144"/>
      <c r="AZ114" s="144"/>
      <c r="BA114" s="145"/>
    </row>
    <row r="115" spans="1:55" s="22" customFormat="1" ht="12.75" customHeight="1" x14ac:dyDescent="0.2">
      <c r="A115" s="147" t="s">
        <v>265</v>
      </c>
      <c r="B115" s="148"/>
      <c r="C115" s="18"/>
      <c r="D115" s="160" t="str">
        <f>IF(AND($V$4="Eine Vorlage zur Zielwertermittlung",NOT(L115="----------")),"neuer Zielwert",IF(NOT($V$4="Eine Vorlage zur Zielwertermittlung"),"Zielwert",""))</f>
        <v>Zielwert</v>
      </c>
      <c r="E115" s="161"/>
      <c r="F115" s="161"/>
      <c r="G115" s="161"/>
      <c r="H115" s="161"/>
      <c r="I115" s="161"/>
      <c r="J115" s="161"/>
      <c r="K115" s="162"/>
      <c r="L115" s="227">
        <v>8.1</v>
      </c>
      <c r="M115" s="227"/>
      <c r="N115" s="227"/>
      <c r="O115" s="131" t="str">
        <f>IFERROR(VLOOKUP(A113,'Qualabtoleranzen&amp;Einheiten'!$B$6:$E$200,4,FALSE),"Einheit")</f>
        <v>%</v>
      </c>
      <c r="P115" s="132"/>
      <c r="Q115" s="133"/>
      <c r="R115" s="19"/>
      <c r="S115" s="147" t="s">
        <v>271</v>
      </c>
      <c r="T115" s="148"/>
      <c r="U115" s="18"/>
      <c r="V115" s="160" t="str">
        <f>IF(AND($V$4="Eine Vorlage zur Zielwertermittlung",NOT(AD115="----------")),"neuer Zielwert",IF(NOT($V$4="Eine Vorlage zur Zielwertermittlung"),"Zielwert",""))</f>
        <v>Zielwert</v>
      </c>
      <c r="W115" s="161"/>
      <c r="X115" s="161"/>
      <c r="Y115" s="161"/>
      <c r="Z115" s="161"/>
      <c r="AA115" s="161"/>
      <c r="AB115" s="161"/>
      <c r="AC115" s="162"/>
      <c r="AD115" s="227">
        <v>7.7</v>
      </c>
      <c r="AE115" s="227"/>
      <c r="AF115" s="227"/>
      <c r="AG115" s="131" t="str">
        <f>IFERROR(VLOOKUP(S113,'Qualabtoleranzen&amp;Einheiten'!$B$6:$E$200,4,FALSE),"Einheit")</f>
        <v>%</v>
      </c>
      <c r="AH115" s="132"/>
      <c r="AI115" s="133"/>
      <c r="AJ115" s="16"/>
      <c r="AK115" s="152" t="s">
        <v>30</v>
      </c>
      <c r="AL115" s="153"/>
      <c r="AM115" s="18"/>
      <c r="AN115" s="160" t="str">
        <f>IF(AND($V$4="Eine Vorlage zur Zielwertermittlung",NOT(AV115="----------")),"neuer Zielwert",IF(NOT($V$4="Eine Vorlage zur Zielwertermittlung"),"Zielwert",""))</f>
        <v>Zielwert</v>
      </c>
      <c r="AO115" s="161"/>
      <c r="AP115" s="161"/>
      <c r="AQ115" s="161"/>
      <c r="AR115" s="161"/>
      <c r="AS115" s="161"/>
      <c r="AT115" s="161"/>
      <c r="AU115" s="162"/>
      <c r="AV115" s="151" t="str" cm="1">
        <f t="array" ref="AV115">IF(NOT($V$4="Eine Vorlage zur Zielwertermittlung"),"",IF(AND(AL121:AL145="",$V$4="Eine Vorlage zur Zielwertermittlung"),"----------",ROUND(AVERAGE(AL121:AL145),IF(AL120="0 Komastellen",0,IF(AL120="1 Komastelle",1,IF(AL120="2 Komastellen",2,IF(AL120="3 Komastellen",3,1)))))))</f>
        <v/>
      </c>
      <c r="AW115" s="151"/>
      <c r="AX115" s="151"/>
      <c r="AY115" s="131" t="str">
        <f>IFERROR(VLOOKUP(AK113,'Qualabtoleranzen&amp;Einheiten'!$B$6:$E$200,4,FALSE),"Einheit")</f>
        <v>Einheit</v>
      </c>
      <c r="AZ115" s="132"/>
      <c r="BA115" s="133"/>
      <c r="BC115" s="16"/>
    </row>
    <row r="116" spans="1:55" s="22" customFormat="1" ht="12.75" customHeight="1" x14ac:dyDescent="0.2">
      <c r="A116" s="149"/>
      <c r="B116" s="150"/>
      <c r="C116" s="18"/>
      <c r="D116" s="156" t="str">
        <f>IF(L116="","","Standardabweichung")</f>
        <v>Standardabweichung</v>
      </c>
      <c r="E116" s="156"/>
      <c r="F116" s="156"/>
      <c r="G116" s="156"/>
      <c r="H116" s="156"/>
      <c r="I116" s="156"/>
      <c r="J116" s="156"/>
      <c r="K116" s="156"/>
      <c r="L116" s="139">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0.24</v>
      </c>
      <c r="M116" s="139"/>
      <c r="N116" s="139"/>
      <c r="O116" s="134" t="str">
        <f>IF(L116="","",O115)</f>
        <v>%</v>
      </c>
      <c r="P116" s="134"/>
      <c r="Q116" s="134"/>
      <c r="R116" s="19"/>
      <c r="S116" s="149"/>
      <c r="T116" s="150"/>
      <c r="U116" s="18"/>
      <c r="V116" s="156" t="str">
        <f>IF(AD116="","","Standardabweichung")</f>
        <v>Standardabweichung</v>
      </c>
      <c r="W116" s="156"/>
      <c r="X116" s="156"/>
      <c r="Y116" s="156"/>
      <c r="Z116" s="156"/>
      <c r="AA116" s="156"/>
      <c r="AB116" s="156"/>
      <c r="AC116" s="156"/>
      <c r="AD116" s="139">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39"/>
      <c r="AF116" s="139"/>
      <c r="AG116" s="134" t="str">
        <f>IF(AD116="","",AG115)</f>
        <v>%</v>
      </c>
      <c r="AH116" s="134"/>
      <c r="AI116" s="134"/>
      <c r="AJ116" s="16"/>
      <c r="AK116" s="154"/>
      <c r="AL116" s="155"/>
      <c r="AM116" s="18"/>
      <c r="AN116" s="156" t="str">
        <f>IF(AV116="","","Standardabweichung")</f>
        <v/>
      </c>
      <c r="AO116" s="156"/>
      <c r="AP116" s="156"/>
      <c r="AQ116" s="156"/>
      <c r="AR116" s="156"/>
      <c r="AS116" s="156"/>
      <c r="AT116" s="156"/>
      <c r="AU116" s="156"/>
      <c r="AV116" s="139"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139"/>
      <c r="AX116" s="139"/>
      <c r="AY116" s="134" t="str">
        <f>IF(AV116="","",AY115)</f>
        <v/>
      </c>
      <c r="AZ116" s="134"/>
      <c r="BA116" s="134"/>
      <c r="BC116" s="16"/>
    </row>
    <row r="117" spans="1:55" ht="13.5" x14ac:dyDescent="0.25">
      <c r="A117" s="65" t="str">
        <f>IF($V$4="Eine Vorlage zur Zielwertüberwachung","Verwendeter ZW =","")</f>
        <v/>
      </c>
      <c r="B117" s="180" t="s">
        <v>36</v>
      </c>
      <c r="C117" s="180"/>
      <c r="D117" s="181" t="str">
        <f>IF(AND($V$4="Eine Vorlage zur Zielwertüberwachung",NOT(O117="")),"errechneter Mittelwert:","")</f>
        <v/>
      </c>
      <c r="E117" s="181"/>
      <c r="F117" s="181"/>
      <c r="G117" s="181"/>
      <c r="H117" s="181"/>
      <c r="I117" s="181"/>
      <c r="J117" s="181"/>
      <c r="K117" s="181"/>
      <c r="L117" s="181"/>
      <c r="M117" s="181"/>
      <c r="N117" s="181"/>
      <c r="O117" s="146" t="str" cm="1">
        <f t="array" ref="O117">IF(OR(AND(B121:B145=""),NOT($V$4="Eine Vorlage zur Zielwertüberwachung")),"",ROUND(AVERAGE(B121:B145),IF(B120="0 Komastellen",0,IF(B120="1 Komastelle",1,IF(B120="2 Komastellen",2,IF(B120="3 Komastellen",3,1))))))</f>
        <v/>
      </c>
      <c r="P117" s="146"/>
      <c r="Q117" s="146"/>
      <c r="R117" s="20"/>
      <c r="S117" s="65" t="str">
        <f>IF($V$4="Eine Vorlage zur Zielwertüberwachung","Verwendeter ZW =","")</f>
        <v/>
      </c>
      <c r="T117" s="180" t="s">
        <v>36</v>
      </c>
      <c r="U117" s="180"/>
      <c r="V117" s="181" t="str">
        <f>IF(AND($V$4="Eine Vorlage zur Zielwertüberwachung",NOT(AG117="")),"errechneter Mittelwert:","")</f>
        <v/>
      </c>
      <c r="W117" s="181"/>
      <c r="X117" s="181"/>
      <c r="Y117" s="181"/>
      <c r="Z117" s="181"/>
      <c r="AA117" s="181"/>
      <c r="AB117" s="181"/>
      <c r="AC117" s="181"/>
      <c r="AD117" s="181"/>
      <c r="AE117" s="181"/>
      <c r="AF117" s="181"/>
      <c r="AG117" s="146" t="str" cm="1">
        <f t="array" ref="AG117">IF(OR(AND(T121:T145=""),NOT($V$4="Eine Vorlage zur Zielwertüberwachung")),"",ROUND(AVERAGE(T121:T145),IF(T120="0 Komastellen",0,IF(T120="1 Komastelle",1,IF(T120="2 Komastellen",2,IF(T120="3 Komastellen",3,1))))))</f>
        <v/>
      </c>
      <c r="AH117" s="146"/>
      <c r="AI117" s="146"/>
      <c r="AK117" s="65" t="str">
        <f>IF($V$4="Eine Vorlage zur Zielwertüberwachung","Verwendeter ZW =","")</f>
        <v/>
      </c>
      <c r="AL117" s="180" t="s">
        <v>36</v>
      </c>
      <c r="AM117" s="180"/>
      <c r="AN117" s="181" t="str">
        <f>IF(AND($V$4="Eine Vorlage zur Zielwertüberwachung",NOT(AY117="")),"errechneter Mittelwert:","")</f>
        <v/>
      </c>
      <c r="AO117" s="181"/>
      <c r="AP117" s="181"/>
      <c r="AQ117" s="181"/>
      <c r="AR117" s="181"/>
      <c r="AS117" s="181"/>
      <c r="AT117" s="181"/>
      <c r="AU117" s="181"/>
      <c r="AV117" s="181"/>
      <c r="AW117" s="181"/>
      <c r="AX117" s="181"/>
      <c r="AY117" s="146" t="str" cm="1">
        <f t="array" ref="AY117">IF(OR(AND(AL121:AL145=""),NOT($V$4="Eine Vorlage zur Zielwertüberwachung")),"",ROUND(AVERAGE(AL121:AL145),IF(AL120="0 Komastellen",0,IF(AL120="1 Komastelle",1,IF(AL120="2 Komastellen",2,IF(AL120="3 Komastellen",3,1))))))</f>
        <v/>
      </c>
      <c r="AZ117" s="146"/>
      <c r="BA117" s="146"/>
    </row>
    <row r="118" spans="1:55" x14ac:dyDescent="0.2">
      <c r="A118" s="51" t="s">
        <v>1</v>
      </c>
      <c r="B118" s="45" t="str">
        <f>O115</f>
        <v>%</v>
      </c>
      <c r="C118" s="46"/>
      <c r="D118" s="136" t="s">
        <v>2</v>
      </c>
      <c r="E118" s="137"/>
      <c r="F118" s="136" t="s">
        <v>3</v>
      </c>
      <c r="G118" s="137"/>
      <c r="H118" s="136" t="s">
        <v>4</v>
      </c>
      <c r="I118" s="137"/>
      <c r="J118" s="138" t="str">
        <f>IF(AND($V$4="Eine Vorlage zur Zielwertüberwachung",B117="errechneter Mw"),"Mw","Zw")</f>
        <v>Zw</v>
      </c>
      <c r="K118" s="137"/>
      <c r="L118" s="138" t="s">
        <v>5</v>
      </c>
      <c r="M118" s="135"/>
      <c r="N118" s="136" t="s">
        <v>6</v>
      </c>
      <c r="O118" s="135"/>
      <c r="P118" s="134" t="s">
        <v>7</v>
      </c>
      <c r="Q118" s="135"/>
      <c r="R118" s="21"/>
      <c r="S118" s="51" t="s">
        <v>1</v>
      </c>
      <c r="T118" s="45" t="str">
        <f>AG115</f>
        <v>%</v>
      </c>
      <c r="U118" s="46"/>
      <c r="V118" s="136" t="s">
        <v>2</v>
      </c>
      <c r="W118" s="137"/>
      <c r="X118" s="136" t="s">
        <v>3</v>
      </c>
      <c r="Y118" s="137"/>
      <c r="Z118" s="136" t="s">
        <v>4</v>
      </c>
      <c r="AA118" s="137"/>
      <c r="AB118" s="138" t="str">
        <f>IF(AND($V$4="Eine Vorlage zur Zielwertüberwachung",T117="errechneter Mw"),"Mw","Zw")</f>
        <v>Zw</v>
      </c>
      <c r="AC118" s="137"/>
      <c r="AD118" s="138" t="s">
        <v>5</v>
      </c>
      <c r="AE118" s="135"/>
      <c r="AF118" s="136" t="s">
        <v>6</v>
      </c>
      <c r="AG118" s="135"/>
      <c r="AH118" s="134" t="s">
        <v>7</v>
      </c>
      <c r="AI118" s="135"/>
      <c r="AJ118" s="19"/>
      <c r="AK118" s="51" t="s">
        <v>1</v>
      </c>
      <c r="AL118" s="45" t="str">
        <f>AY115</f>
        <v>Einheit</v>
      </c>
      <c r="AM118" s="46"/>
      <c r="AN118" s="136" t="s">
        <v>2</v>
      </c>
      <c r="AO118" s="137"/>
      <c r="AP118" s="136" t="s">
        <v>3</v>
      </c>
      <c r="AQ118" s="137"/>
      <c r="AR118" s="136" t="s">
        <v>4</v>
      </c>
      <c r="AS118" s="137"/>
      <c r="AT118" s="138" t="str">
        <f>IF(AND($V$4="Eine Vorlage zur Zielwertüberwachung",AL117="errechneter Mw"),"Mw","Zw")</f>
        <v>Zw</v>
      </c>
      <c r="AU118" s="137"/>
      <c r="AV118" s="138" t="s">
        <v>5</v>
      </c>
      <c r="AW118" s="135"/>
      <c r="AX118" s="136" t="s">
        <v>6</v>
      </c>
      <c r="AY118" s="135"/>
      <c r="AZ118" s="134" t="s">
        <v>7</v>
      </c>
      <c r="BA118" s="135"/>
    </row>
    <row r="119" spans="1:55" x14ac:dyDescent="0.2">
      <c r="A119" s="47" t="s">
        <v>10</v>
      </c>
      <c r="B119" s="50" t="s">
        <v>28</v>
      </c>
      <c r="C119" s="46"/>
      <c r="D119" s="13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7.38</v>
      </c>
      <c r="E119" s="129"/>
      <c r="F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7.62</v>
      </c>
      <c r="G119" s="129"/>
      <c r="H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7.8599999999999994</v>
      </c>
      <c r="I119" s="129"/>
      <c r="J119" s="225"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8.1</v>
      </c>
      <c r="K119" s="226"/>
      <c r="L119" s="2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8.34</v>
      </c>
      <c r="M119" s="226"/>
      <c r="N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8.58</v>
      </c>
      <c r="O119" s="129"/>
      <c r="P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8.82</v>
      </c>
      <c r="Q119" s="129"/>
      <c r="R119" s="44"/>
      <c r="S119" s="47" t="s">
        <v>10</v>
      </c>
      <c r="T119" s="50" t="s">
        <v>28</v>
      </c>
      <c r="U119" s="46"/>
      <c r="V119" s="13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29"/>
      <c r="X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29"/>
      <c r="Z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29"/>
      <c r="AB119" s="225"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226"/>
      <c r="AD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29"/>
      <c r="AF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29"/>
      <c r="AH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29"/>
      <c r="AJ119" s="19"/>
      <c r="AK119" s="47" t="s">
        <v>10</v>
      </c>
      <c r="AL119" s="50" t="s">
        <v>28</v>
      </c>
      <c r="AM119" s="46"/>
      <c r="AN119" s="13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29"/>
      <c r="AP119" s="128"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29"/>
      <c r="AR119" s="128"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29"/>
      <c r="AT119" s="130"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29"/>
      <c r="AV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29"/>
      <c r="AX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29"/>
      <c r="AZ119" s="128"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29"/>
    </row>
    <row r="120" spans="1:55" x14ac:dyDescent="0.2">
      <c r="A120" s="54" t="str">
        <f>IF(AND(NOT($V$4=""),OR(B120="",B120="Auswahl")),"Runden auf:","")</f>
        <v/>
      </c>
      <c r="B120" s="19" t="s">
        <v>41</v>
      </c>
      <c r="D120" s="24"/>
      <c r="E120" s="25"/>
      <c r="F120" s="24"/>
      <c r="G120" s="25"/>
      <c r="H120" s="24"/>
      <c r="I120" s="25"/>
      <c r="J120" s="24"/>
      <c r="K120" s="25"/>
      <c r="L120" s="24"/>
      <c r="M120" s="25"/>
      <c r="N120" s="24"/>
      <c r="O120" s="25"/>
      <c r="P120" s="24"/>
      <c r="Q120" s="25"/>
      <c r="R120" s="26"/>
      <c r="S120" s="54" t="str">
        <f>IF(AND(NOT($V$4=""),OR(T120="",T120="Auswahl")),"Runden auf:","")</f>
        <v/>
      </c>
      <c r="T120" s="19" t="s">
        <v>41</v>
      </c>
      <c r="V120" s="24"/>
      <c r="W120" s="25"/>
      <c r="X120" s="24"/>
      <c r="Y120" s="25"/>
      <c r="Z120" s="24"/>
      <c r="AA120" s="25"/>
      <c r="AB120" s="24"/>
      <c r="AC120" s="25"/>
      <c r="AD120" s="24"/>
      <c r="AE120" s="25"/>
      <c r="AF120" s="24"/>
      <c r="AG120" s="25"/>
      <c r="AH120" s="24"/>
      <c r="AI120" s="25"/>
      <c r="AK120" s="54" t="str">
        <f>IF(AND(NOT($V$4=""),OR(AL120="",AL120="Auswahl")),"Runden auf:","")</f>
        <v>Runden auf:</v>
      </c>
      <c r="AL120" s="19" t="s">
        <v>36</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bBoFazQxfa02qhvxPij9Yc5jR78Ha1vC14jFx7IuAHrrGQmN6enJdgQWrJgxG1jxCBZzwjNqS3OI7+UZgiBP5A==" saltValue="yTivTPAQOp72ZuVEC+Fzaw==" spinCount="100000" sheet="1" objects="1" scenarios="1" selectLockedCells="1"/>
  <mergeCells count="358">
    <mergeCell ref="V44:AC44"/>
    <mergeCell ref="B81:C81"/>
    <mergeCell ref="D81:N81"/>
    <mergeCell ref="O81:Q81"/>
    <mergeCell ref="T81:U81"/>
    <mergeCell ref="V81:AF81"/>
    <mergeCell ref="A79:B80"/>
    <mergeCell ref="L79:N79"/>
    <mergeCell ref="O79:Q79"/>
    <mergeCell ref="S79:T80"/>
    <mergeCell ref="AD79:AF79"/>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F11:AG11"/>
    <mergeCell ref="AH11:AI11"/>
    <mergeCell ref="AT10:AU10"/>
    <mergeCell ref="AT11:AU11"/>
    <mergeCell ref="AN7:AU7"/>
    <mergeCell ref="AN8:AU8"/>
    <mergeCell ref="T9:U9"/>
    <mergeCell ref="V9:AF9"/>
    <mergeCell ref="AG9:AI9"/>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s>
  <phoneticPr fontId="5" type="noConversion"/>
  <conditionalFormatting sqref="A4 AM4">
    <cfRule type="expression" dxfId="401" priority="1803">
      <formula>NOT($V$4="")</formula>
    </cfRule>
  </conditionalFormatting>
  <conditionalFormatting sqref="A9">
    <cfRule type="expression" dxfId="400" priority="1172">
      <formula>AND(B9="eingetragener Zw",$V$4="Eine Vorlage zur Zielwertüberwachung")</formula>
    </cfRule>
    <cfRule type="expression" dxfId="399" priority="1174">
      <formula>AND(B9="errechneter Mw",$V$4="Eine Vorlage zur Zielwertüberwachung")</formula>
    </cfRule>
  </conditionalFormatting>
  <conditionalFormatting sqref="A45">
    <cfRule type="expression" dxfId="398" priority="981">
      <formula>AND(B45="eingetragener Zw",$V$4="Eine Vorlage zur Zielwertüberwachung")</formula>
    </cfRule>
    <cfRule type="expression" dxfId="397" priority="983">
      <formula>AND(B45="errechneter Mw",$V$4="Eine Vorlage zur Zielwertüberwachung")</formula>
    </cfRule>
  </conditionalFormatting>
  <conditionalFormatting sqref="A81">
    <cfRule type="expression" dxfId="396" priority="888">
      <formula>AND(B81="eingetragener Zw",$V$4="Eine Vorlage zur Zielwertüberwachung")</formula>
    </cfRule>
    <cfRule type="expression" dxfId="395" priority="890">
      <formula>AND(B81="errechneter Mw",$V$4="Eine Vorlage zur Zielwertüberwachung")</formula>
    </cfRule>
  </conditionalFormatting>
  <conditionalFormatting sqref="A117">
    <cfRule type="expression" dxfId="394" priority="795">
      <formula>AND(B117="eingetragener Zw",$V$4="Eine Vorlage zur Zielwertüberwachung")</formula>
    </cfRule>
    <cfRule type="expression" dxfId="393" priority="797">
      <formula>AND(B117="errechneter Mw",$V$4="Eine Vorlage zur Zielwertüberwachung")</formula>
    </cfRule>
  </conditionalFormatting>
  <conditionalFormatting sqref="A5:B6">
    <cfRule type="expression" dxfId="392" priority="1177">
      <formula>AND(OR(NOT($C$1=""),NOT($C$3=""),NOT($T$3=""),NOT($AK$3="")),OR(A5="",A5="Test"))</formula>
    </cfRule>
  </conditionalFormatting>
  <conditionalFormatting sqref="A41:R42 BC5:BC354 A45:R73 C43:R44">
    <cfRule type="expression" dxfId="391" priority="972">
      <formula>$V$4=""</formula>
    </cfRule>
  </conditionalFormatting>
  <conditionalFormatting sqref="A5:BB6 A9:BB40 C7:R8 U7:AJ8 AM7:BB8">
    <cfRule type="expression" dxfId="390" priority="1003">
      <formula>$V$4=""</formula>
    </cfRule>
  </conditionalFormatting>
  <conditionalFormatting sqref="A74:BB78 A81:BB114 C79:R80 U79:AJ80 AM79:BB80 A117:BB148 C115:R116 U115:BB116">
    <cfRule type="expression" dxfId="389" priority="16">
      <formula>$V$4=""</formula>
    </cfRule>
  </conditionalFormatting>
  <conditionalFormatting sqref="A1:BC3">
    <cfRule type="expression" dxfId="388" priority="1197">
      <formula>$V$4=""</formula>
    </cfRule>
  </conditionalFormatting>
  <conditionalFormatting sqref="B9">
    <cfRule type="expression" dxfId="387" priority="1171">
      <formula>$V$4="Eine Vorlage zur Zielwertüberwachung"</formula>
    </cfRule>
  </conditionalFormatting>
  <conditionalFormatting sqref="B12">
    <cfRule type="expression" dxfId="386" priority="1175">
      <formula>OR($V$4="",NOT(B12="Auswahl"))</formula>
    </cfRule>
    <cfRule type="expression" dxfId="385" priority="1798">
      <formula>AND(NOT(A5=""),NOT(A5="Test"),OR(B12="",B12="Auswahl"))</formula>
    </cfRule>
  </conditionalFormatting>
  <conditionalFormatting sqref="B13:B37">
    <cfRule type="expression" dxfId="384" priority="1191">
      <formula>AND(L$7="----------",NOT(A$5=""),NOT(A$5="Test"))</formula>
    </cfRule>
  </conditionalFormatting>
  <conditionalFormatting sqref="B45">
    <cfRule type="expression" dxfId="383" priority="980">
      <formula>$V$4="Eine Vorlage zur Zielwertüberwachung"</formula>
    </cfRule>
  </conditionalFormatting>
  <conditionalFormatting sqref="B48">
    <cfRule type="expression" dxfId="382" priority="984">
      <formula>OR($V$4="",NOT(B48="Auswahl"))</formula>
    </cfRule>
    <cfRule type="expression" dxfId="381" priority="1000">
      <formula>AND(NOT(A41=""),NOT(A41="Test"),OR(B48="",B48="Auswahl"))</formula>
    </cfRule>
  </conditionalFormatting>
  <conditionalFormatting sqref="B49:B73">
    <cfRule type="expression" dxfId="380" priority="990">
      <formula>AND(L$43="----------",NOT(A$41=""),NOT(A$41="Test"))</formula>
    </cfRule>
  </conditionalFormatting>
  <conditionalFormatting sqref="B81">
    <cfRule type="expression" dxfId="379" priority="887">
      <formula>$V$4="Eine Vorlage zur Zielwertüberwachung"</formula>
    </cfRule>
  </conditionalFormatting>
  <conditionalFormatting sqref="B84">
    <cfRule type="expression" dxfId="378" priority="891">
      <formula>OR($V$4="",NOT(B84="Auswahl"))</formula>
    </cfRule>
    <cfRule type="expression" dxfId="377" priority="907">
      <formula>AND(NOT(A77=""),NOT(A77="Test"),OR(B84="",B84="Auswahl"))</formula>
    </cfRule>
  </conditionalFormatting>
  <conditionalFormatting sqref="B85:B109">
    <cfRule type="expression" dxfId="376" priority="897">
      <formula>AND(L$79="----------",NOT(A$77=""),NOT(A$77="Test"))</formula>
    </cfRule>
  </conditionalFormatting>
  <conditionalFormatting sqref="B117">
    <cfRule type="expression" dxfId="375" priority="794">
      <formula>$V$4="Eine Vorlage zur Zielwertüberwachung"</formula>
    </cfRule>
  </conditionalFormatting>
  <conditionalFormatting sqref="B120">
    <cfRule type="expression" dxfId="374" priority="798">
      <formula>OR($V$4="",NOT(B120="Auswahl"))</formula>
    </cfRule>
    <cfRule type="expression" dxfId="373" priority="814">
      <formula>AND(NOT(A113=""),NOT(A113="Test"),OR(B120="",B120="Auswahl"))</formula>
    </cfRule>
  </conditionalFormatting>
  <conditionalFormatting sqref="B121:B145">
    <cfRule type="expression" dxfId="372" priority="804">
      <formula>AND(L$115="----------",NOT(A$113=""),NOT(A$113="Test"))</formula>
    </cfRule>
  </conditionalFormatting>
  <conditionalFormatting sqref="B9:C9">
    <cfRule type="expression" dxfId="371" priority="1173">
      <formula>AND(NOT(A5=""),NOT(A5="Test"),$V$4="Eine Vorlage zur Zielwertüberwachung",OR(B9="",B9="Auswahl"))</formula>
    </cfRule>
    <cfRule type="expression" dxfId="370" priority="1178">
      <formula>AND(B9="eingetragener Zw",$V$4="Eine Vorlage zur Zielwertüberwachung")</formula>
    </cfRule>
    <cfRule type="expression" dxfId="369" priority="1790">
      <formula>AND(B9="errechneter Mw",$V$4="Eine Vorlage zur Zielwertüberwachung")</formula>
    </cfRule>
  </conditionalFormatting>
  <conditionalFormatting sqref="B45:C45">
    <cfRule type="expression" dxfId="368" priority="982">
      <formula>AND(NOT(A41=""),NOT(A41="Test"),$V$4="Eine Vorlage zur Zielwertüberwachung",OR(B45="",B45="Auswahl"))</formula>
    </cfRule>
    <cfRule type="expression" dxfId="367" priority="985">
      <formula>AND(B45="eingetragener Zw",$V$4="Eine Vorlage zur Zielwertüberwachung")</formula>
    </cfRule>
    <cfRule type="expression" dxfId="366" priority="999">
      <formula>AND(B45="errechneter Mw",$V$4="Eine Vorlage zur Zielwertüberwachung")</formula>
    </cfRule>
  </conditionalFormatting>
  <conditionalFormatting sqref="B81:C81">
    <cfRule type="expression" dxfId="365" priority="889">
      <formula>AND(NOT(A77=""),NOT(A77="Test"),$V$4="Eine Vorlage zur Zielwertüberwachung",OR(B81="",B81="Auswahl"))</formula>
    </cfRule>
    <cfRule type="expression" dxfId="364" priority="892">
      <formula>AND(B81="eingetragener Zw",$V$4="Eine Vorlage zur Zielwertüberwachung")</formula>
    </cfRule>
    <cfRule type="expression" dxfId="363" priority="906">
      <formula>AND(B81="errechneter Mw",$V$4="Eine Vorlage zur Zielwertüberwachung")</formula>
    </cfRule>
  </conditionalFormatting>
  <conditionalFormatting sqref="B117:C117">
    <cfRule type="expression" dxfId="362" priority="796">
      <formula>AND(NOT(A113=""),NOT(A113="Test"),$V$4="Eine Vorlage zur Zielwertüberwachung",OR(B117="",B117="Auswahl"))</formula>
    </cfRule>
    <cfRule type="expression" dxfId="361" priority="799">
      <formula>AND(B117="eingetragener Zw",$V$4="Eine Vorlage zur Zielwertüberwachung")</formula>
    </cfRule>
    <cfRule type="expression" dxfId="360" priority="813">
      <formula>AND(B117="errechneter Mw",$V$4="Eine Vorlage zur Zielwertüberwachung")</formula>
    </cfRule>
  </conditionalFormatting>
  <conditionalFormatting sqref="D7:K7">
    <cfRule type="expression" dxfId="359" priority="1170">
      <formula>L7="----------"</formula>
    </cfRule>
    <cfRule type="expression" dxfId="358" priority="1189">
      <formula>NOT(L7="----------")</formula>
    </cfRule>
  </conditionalFormatting>
  <conditionalFormatting sqref="D8:K8">
    <cfRule type="expression" dxfId="357" priority="1168">
      <formula>NOT(D8="")</formula>
    </cfRule>
  </conditionalFormatting>
  <conditionalFormatting sqref="D43:K43">
    <cfRule type="expression" dxfId="356" priority="979">
      <formula>L43="----------"</formula>
    </cfRule>
    <cfRule type="expression" dxfId="355" priority="988">
      <formula>NOT(L43="----------")</formula>
    </cfRule>
  </conditionalFormatting>
  <conditionalFormatting sqref="D44:K44">
    <cfRule type="expression" dxfId="354" priority="977">
      <formula>NOT(D44="")</formula>
    </cfRule>
  </conditionalFormatting>
  <conditionalFormatting sqref="D79:K79">
    <cfRule type="expression" dxfId="353" priority="886">
      <formula>L79="----------"</formula>
    </cfRule>
    <cfRule type="expression" dxfId="352" priority="895">
      <formula>NOT(L79="----------")</formula>
    </cfRule>
  </conditionalFormatting>
  <conditionalFormatting sqref="D80:K80">
    <cfRule type="expression" dxfId="351" priority="884">
      <formula>NOT(D80="")</formula>
    </cfRule>
  </conditionalFormatting>
  <conditionalFormatting sqref="D115:K115">
    <cfRule type="expression" dxfId="350" priority="793">
      <formula>L115="----------"</formula>
    </cfRule>
    <cfRule type="expression" dxfId="349" priority="802">
      <formula>NOT(L115="----------")</formula>
    </cfRule>
  </conditionalFormatting>
  <conditionalFormatting sqref="D116:K116">
    <cfRule type="expression" dxfId="348" priority="791">
      <formula>NOT(D116="")</formula>
    </cfRule>
  </conditionalFormatting>
  <conditionalFormatting sqref="D9:N9">
    <cfRule type="expression" dxfId="347" priority="1131">
      <formula>NOT(D9="")</formula>
    </cfRule>
  </conditionalFormatting>
  <conditionalFormatting sqref="D45:N45">
    <cfRule type="expression" dxfId="346" priority="974">
      <formula>NOT(D45="")</formula>
    </cfRule>
  </conditionalFormatting>
  <conditionalFormatting sqref="D81:N81">
    <cfRule type="expression" dxfId="345" priority="881">
      <formula>NOT(D81="")</formula>
    </cfRule>
  </conditionalFormatting>
  <conditionalFormatting sqref="D117:N117">
    <cfRule type="expression" dxfId="344" priority="788">
      <formula>NOT(D117="")</formula>
    </cfRule>
  </conditionalFormatting>
  <conditionalFormatting sqref="J10:K12">
    <cfRule type="expression" dxfId="343" priority="1785">
      <formula>AND(B9="eingetragener Zw",$V$4="Eine Vorlage zur Zielwertüberwachung")</formula>
    </cfRule>
    <cfRule type="expression" dxfId="342" priority="1786">
      <formula>AND(B9="errechneter Mw",$V$4="Eine Vorlage zur Zielwertüberwachung")</formula>
    </cfRule>
  </conditionalFormatting>
  <conditionalFormatting sqref="J11:K11">
    <cfRule type="expression" dxfId="341" priority="1711">
      <formula>B10="eingetragener Zw"</formula>
    </cfRule>
    <cfRule type="expression" dxfId="340" priority="1712">
      <formula>B10="errechneter Mw"</formula>
    </cfRule>
    <cfRule type="expression" dxfId="339" priority="1713">
      <formula>B10="eingetragener Zw"</formula>
    </cfRule>
    <cfRule type="expression" dxfId="338" priority="1714">
      <formula>B10="errechneter Mw"</formula>
    </cfRule>
  </conditionalFormatting>
  <conditionalFormatting sqref="J46:K48">
    <cfRule type="expression" dxfId="337" priority="997">
      <formula>AND(B45="eingetragener Zw",$V$4="Eine Vorlage zur Zielwertüberwachung")</formula>
    </cfRule>
    <cfRule type="expression" dxfId="336" priority="998">
      <formula>AND(B45="errechneter Mw",$V$4="Eine Vorlage zur Zielwertüberwachung")</formula>
    </cfRule>
  </conditionalFormatting>
  <conditionalFormatting sqref="J47:K47">
    <cfRule type="expression" dxfId="335" priority="992">
      <formula>B46="eingetragener Zw"</formula>
    </cfRule>
    <cfRule type="expression" dxfId="334" priority="993">
      <formula>B46="errechneter Mw"</formula>
    </cfRule>
    <cfRule type="expression" dxfId="333" priority="994">
      <formula>B46="eingetragener Zw"</formula>
    </cfRule>
    <cfRule type="expression" dxfId="332" priority="995">
      <formula>B46="errechneter Mw"</formula>
    </cfRule>
  </conditionalFormatting>
  <conditionalFormatting sqref="J82:K84">
    <cfRule type="expression" dxfId="331" priority="904">
      <formula>AND(B81="eingetragener Zw",$V$4="Eine Vorlage zur Zielwertüberwachung")</formula>
    </cfRule>
    <cfRule type="expression" dxfId="330" priority="905">
      <formula>AND(B81="errechneter Mw",$V$4="Eine Vorlage zur Zielwertüberwachung")</formula>
    </cfRule>
  </conditionalFormatting>
  <conditionalFormatting sqref="J83:K83">
    <cfRule type="expression" dxfId="329" priority="899">
      <formula>B82="eingetragener Zw"</formula>
    </cfRule>
    <cfRule type="expression" dxfId="328" priority="900">
      <formula>B82="errechneter Mw"</formula>
    </cfRule>
    <cfRule type="expression" dxfId="327" priority="901">
      <formula>B82="eingetragener Zw"</formula>
    </cfRule>
    <cfRule type="expression" dxfId="326" priority="902">
      <formula>B82="errechneter Mw"</formula>
    </cfRule>
  </conditionalFormatting>
  <conditionalFormatting sqref="J118:K120">
    <cfRule type="expression" dxfId="325" priority="811">
      <formula>AND(B117="eingetragener Zw",$V$4="Eine Vorlage zur Zielwertüberwachung")</formula>
    </cfRule>
    <cfRule type="expression" dxfId="324" priority="812">
      <formula>AND(B117="errechneter Mw",$V$4="Eine Vorlage zur Zielwertüberwachung")</formula>
    </cfRule>
  </conditionalFormatting>
  <conditionalFormatting sqref="J119:K119">
    <cfRule type="expression" dxfId="323" priority="806">
      <formula>B118="eingetragener Zw"</formula>
    </cfRule>
    <cfRule type="expression" dxfId="322" priority="807">
      <formula>B118="errechneter Mw"</formula>
    </cfRule>
    <cfRule type="expression" dxfId="321" priority="808">
      <formula>B118="eingetragener Zw"</formula>
    </cfRule>
    <cfRule type="expression" dxfId="320" priority="809">
      <formula>B118="errechneter Mw"</formula>
    </cfRule>
  </conditionalFormatting>
  <conditionalFormatting sqref="L7:N7">
    <cfRule type="expression" dxfId="319" priority="1169">
      <formula>AND(L7="----------",$V$4="Eine Vorlage zur Zielwertermittlung")</formula>
    </cfRule>
    <cfRule type="expression" dxfId="318" priority="1183">
      <formula>AND(NOT(A5=""),NOT(A5="Test"),L7="")</formula>
    </cfRule>
    <cfRule type="expression" dxfId="317" priority="1190">
      <formula>AND(B9="eingetragener Zw",$V$4="Eine Vorlage zur Zielwertüberwachung")</formula>
    </cfRule>
    <cfRule type="expression" dxfId="316" priority="2067">
      <formula>NOT(L7="----------")</formula>
    </cfRule>
  </conditionalFormatting>
  <conditionalFormatting sqref="L8:N8">
    <cfRule type="expression" dxfId="315" priority="1133">
      <formula>NOT(L8="")</formula>
    </cfRule>
  </conditionalFormatting>
  <conditionalFormatting sqref="L43:N43">
    <cfRule type="expression" dxfId="314" priority="978">
      <formula>AND(L43="----------",$V$4="Eine Vorlage zur Zielwertermittlung")</formula>
    </cfRule>
    <cfRule type="expression" dxfId="313" priority="987">
      <formula>AND(NOT(A41=""),NOT(A41="Test"),L43="")</formula>
    </cfRule>
    <cfRule type="expression" dxfId="312" priority="989">
      <formula>AND(B45="eingetragener Zw",$V$4="Eine Vorlage zur Zielwertüberwachung")</formula>
    </cfRule>
    <cfRule type="expression" dxfId="311" priority="1001">
      <formula>NOT(L43="----------")</formula>
    </cfRule>
  </conditionalFormatting>
  <conditionalFormatting sqref="L44:N44">
    <cfRule type="expression" dxfId="310" priority="976">
      <formula>NOT(L44="")</formula>
    </cfRule>
  </conditionalFormatting>
  <conditionalFormatting sqref="L79:N79">
    <cfRule type="expression" dxfId="309" priority="885">
      <formula>AND(L79="----------",$V$4="Eine Vorlage zur Zielwertermittlung")</formula>
    </cfRule>
    <cfRule type="expression" dxfId="308" priority="894">
      <formula>AND(NOT(A77=""),NOT(A77="Test"),L79="")</formula>
    </cfRule>
    <cfRule type="expression" dxfId="307" priority="896">
      <formula>AND(B81="eingetragener Zw",$V$4="Eine Vorlage zur Zielwertüberwachung")</formula>
    </cfRule>
    <cfRule type="expression" dxfId="306" priority="908">
      <formula>NOT(L79="----------")</formula>
    </cfRule>
  </conditionalFormatting>
  <conditionalFormatting sqref="L80:N80">
    <cfRule type="expression" dxfId="305" priority="883">
      <formula>NOT(L80="")</formula>
    </cfRule>
  </conditionalFormatting>
  <conditionalFormatting sqref="L115:N115">
    <cfRule type="expression" dxfId="304" priority="792">
      <formula>AND(L115="----------",$V$4="Eine Vorlage zur Zielwertermittlung")</formula>
    </cfRule>
    <cfRule type="expression" dxfId="303" priority="801">
      <formula>AND(NOT(A113=""),NOT(A113="Test"),L115="")</formula>
    </cfRule>
    <cfRule type="expression" dxfId="302" priority="803">
      <formula>AND(B117="eingetragener Zw",$V$4="Eine Vorlage zur Zielwertüberwachung")</formula>
    </cfRule>
    <cfRule type="expression" dxfId="301" priority="815">
      <formula>NOT(L115="----------")</formula>
    </cfRule>
  </conditionalFormatting>
  <conditionalFormatting sqref="L116:N116">
    <cfRule type="expression" dxfId="300" priority="790">
      <formula>NOT(L116="")</formula>
    </cfRule>
  </conditionalFormatting>
  <conditionalFormatting sqref="N5:Q5">
    <cfRule type="expression" dxfId="299" priority="1720">
      <formula>AND(NOT(A5="Test"),NOT(A5=""),N5="")</formula>
    </cfRule>
  </conditionalFormatting>
  <conditionalFormatting sqref="N6:Q6">
    <cfRule type="expression" dxfId="298" priority="1181">
      <formula>AND(NOT(A5=""),NOT(A5="Test"),N5="",L11="")</formula>
    </cfRule>
  </conditionalFormatting>
  <conditionalFormatting sqref="N41:Q41">
    <cfRule type="expression" dxfId="297" priority="996">
      <formula>AND(NOT(A41="Test"),NOT(A41=""),N41="")</formula>
    </cfRule>
  </conditionalFormatting>
  <conditionalFormatting sqref="N42:Q42">
    <cfRule type="expression" dxfId="296" priority="986">
      <formula>AND(NOT(A41=""),NOT(A41="Test"),N41="",L47="")</formula>
    </cfRule>
  </conditionalFormatting>
  <conditionalFormatting sqref="N77:Q77">
    <cfRule type="expression" dxfId="295" priority="903">
      <formula>AND(NOT(A77="Test"),NOT(A77=""),N77="")</formula>
    </cfRule>
  </conditionalFormatting>
  <conditionalFormatting sqref="N78:Q78">
    <cfRule type="expression" dxfId="294" priority="893">
      <formula>AND(NOT(A77=""),NOT(A77="Test"),N77="",L83="")</formula>
    </cfRule>
  </conditionalFormatting>
  <conditionalFormatting sqref="N113:Q113">
    <cfRule type="expression" dxfId="293" priority="810">
      <formula>AND(NOT(A113="Test"),NOT(A113=""),N113="")</formula>
    </cfRule>
  </conditionalFormatting>
  <conditionalFormatting sqref="N114:Q114">
    <cfRule type="expression" dxfId="292" priority="800">
      <formula>AND(NOT(A113=""),NOT(A113="Test"),N113="",L119="")</formula>
    </cfRule>
  </conditionalFormatting>
  <conditionalFormatting sqref="O7:Q7">
    <cfRule type="expression" dxfId="291" priority="1193">
      <formula>AND(NOT(A5=""),NOT(A5="Test"),OR(O7="Einheit",O7=""))</formula>
    </cfRule>
  </conditionalFormatting>
  <conditionalFormatting sqref="O8:Q8">
    <cfRule type="expression" dxfId="290" priority="1132">
      <formula>NOT(O8="")</formula>
    </cfRule>
  </conditionalFormatting>
  <conditionalFormatting sqref="O9:Q9">
    <cfRule type="expression" dxfId="289" priority="1130">
      <formula>NOT(O9="")</formula>
    </cfRule>
    <cfRule type="expression" dxfId="288" priority="2071">
      <formula>AND(B9="errechneter Mw",$V$4="Eine Vorlage zur Zielwertüberwachung",NOT(O9=""))</formula>
    </cfRule>
  </conditionalFormatting>
  <conditionalFormatting sqref="O43:Q43">
    <cfRule type="expression" dxfId="287" priority="991">
      <formula>AND(NOT(A41=""),NOT(A41="Test"),OR(O43="Einheit",O43=""))</formula>
    </cfRule>
  </conditionalFormatting>
  <conditionalFormatting sqref="O44:Q44">
    <cfRule type="expression" dxfId="286" priority="975">
      <formula>NOT(O44="")</formula>
    </cfRule>
  </conditionalFormatting>
  <conditionalFormatting sqref="O45:Q45">
    <cfRule type="expression" dxfId="285" priority="973">
      <formula>NOT(O45="")</formula>
    </cfRule>
    <cfRule type="expression" dxfId="284" priority="1002">
      <formula>AND(B45="errechneter Mw",$V$4="Eine Vorlage zur Zielwertüberwachung",NOT(O45=""))</formula>
    </cfRule>
  </conditionalFormatting>
  <conditionalFormatting sqref="O79:Q79">
    <cfRule type="expression" dxfId="283" priority="898">
      <formula>AND(NOT(A77=""),NOT(A77="Test"),OR(O79="Einheit",O79=""))</formula>
    </cfRule>
  </conditionalFormatting>
  <conditionalFormatting sqref="O80:Q80">
    <cfRule type="expression" dxfId="282" priority="882">
      <formula>NOT(O80="")</formula>
    </cfRule>
  </conditionalFormatting>
  <conditionalFormatting sqref="O81:Q81">
    <cfRule type="expression" dxfId="281" priority="880">
      <formula>NOT(O81="")</formula>
    </cfRule>
    <cfRule type="expression" dxfId="280" priority="909">
      <formula>AND(B81="errechneter Mw",$V$4="Eine Vorlage zur Zielwertüberwachung",NOT(O81=""))</formula>
    </cfRule>
  </conditionalFormatting>
  <conditionalFormatting sqref="O115:Q115">
    <cfRule type="expression" dxfId="279" priority="805">
      <formula>AND(NOT(A113=""),NOT(A113="Test"),OR(O115="Einheit",O115=""))</formula>
    </cfRule>
  </conditionalFormatting>
  <conditionalFormatting sqref="O116:Q116">
    <cfRule type="expression" dxfId="278" priority="789">
      <formula>NOT(O116="")</formula>
    </cfRule>
  </conditionalFormatting>
  <conditionalFormatting sqref="O117:Q117">
    <cfRule type="expression" dxfId="277" priority="787">
      <formula>NOT(O117="")</formula>
    </cfRule>
    <cfRule type="expression" dxfId="276" priority="816">
      <formula>AND(B117="errechneter Mw",$V$4="Eine Vorlage zur Zielwertüberwachung",NOT(O117=""))</formula>
    </cfRule>
  </conditionalFormatting>
  <conditionalFormatting sqref="S9">
    <cfRule type="expression" dxfId="275" priority="1075">
      <formula>AND(T9="eingetragener Zw",$V$4="Eine Vorlage zur Zielwertüberwachung")</formula>
    </cfRule>
    <cfRule type="expression" dxfId="274" priority="1077">
      <formula>AND(T9="errechneter Mw",$V$4="Eine Vorlage zur Zielwertüberwachung")</formula>
    </cfRule>
  </conditionalFormatting>
  <conditionalFormatting sqref="S45">
    <cfRule type="expression" dxfId="273" priority="950">
      <formula>AND(T45="eingetragener Zw",$V$4="Eine Vorlage zur Zielwertüberwachung")</formula>
    </cfRule>
    <cfRule type="expression" dxfId="272" priority="952">
      <formula>AND(T45="errechneter Mw",$V$4="Eine Vorlage zur Zielwertüberwachung")</formula>
    </cfRule>
  </conditionalFormatting>
  <conditionalFormatting sqref="S81">
    <cfRule type="expression" dxfId="271" priority="857">
      <formula>AND(T81="eingetragener Zw",$V$4="Eine Vorlage zur Zielwertüberwachung")</formula>
    </cfRule>
    <cfRule type="expression" dxfId="270" priority="859">
      <formula>AND(T81="errechneter Mw",$V$4="Eine Vorlage zur Zielwertüberwachung")</formula>
    </cfRule>
  </conditionalFormatting>
  <conditionalFormatting sqref="S117">
    <cfRule type="expression" dxfId="269" priority="764">
      <formula>AND(T117="eingetragener Zw",$V$4="Eine Vorlage zur Zielwertüberwachung")</formula>
    </cfRule>
    <cfRule type="expression" dxfId="268" priority="766">
      <formula>AND(T117="errechneter Mw",$V$4="Eine Vorlage zur Zielwertüberwachung")</formula>
    </cfRule>
  </conditionalFormatting>
  <conditionalFormatting sqref="S41:AI42 U44:AD44 AG44:AI44 U43:AI43">
    <cfRule type="expression" dxfId="267" priority="941">
      <formula>$V$4=""</formula>
    </cfRule>
  </conditionalFormatting>
  <conditionalFormatting sqref="S45:AI73">
    <cfRule type="expression" dxfId="266" priority="164">
      <formula>$V$4=""</formula>
    </cfRule>
  </conditionalFormatting>
  <conditionalFormatting sqref="T9">
    <cfRule type="expression" dxfId="265" priority="1074">
      <formula>$V$4="Eine Vorlage zur Zielwertüberwachung"</formula>
    </cfRule>
  </conditionalFormatting>
  <conditionalFormatting sqref="T12">
    <cfRule type="expression" dxfId="264" priority="1078">
      <formula>OR($V$4="",NOT(T12="Auswahl"))</formula>
    </cfRule>
    <cfRule type="expression" dxfId="263" priority="1095">
      <formula>AND(NOT(S5=""),NOT(S5="Test"),OR(T12="",T12="Auswahl"))</formula>
    </cfRule>
  </conditionalFormatting>
  <conditionalFormatting sqref="T13:T37">
    <cfRule type="expression" dxfId="262" priority="1085">
      <formula>AND(AD$7="----------",NOT(S$5=""),NOT(S$5="Test"))</formula>
    </cfRule>
  </conditionalFormatting>
  <conditionalFormatting sqref="T45">
    <cfRule type="expression" dxfId="261" priority="949">
      <formula>$V$4="Eine Vorlage zur Zielwertüberwachung"</formula>
    </cfRule>
  </conditionalFormatting>
  <conditionalFormatting sqref="T48">
    <cfRule type="expression" dxfId="260" priority="953">
      <formula>OR($V$4="",NOT(T48="Auswahl"))</formula>
    </cfRule>
    <cfRule type="expression" dxfId="259" priority="969">
      <formula>AND(NOT(S41=""),NOT(S41="Test"),OR(T48="",T48="Auswahl"))</formula>
    </cfRule>
  </conditionalFormatting>
  <conditionalFormatting sqref="T49:T73">
    <cfRule type="expression" dxfId="258" priority="165">
      <formula>AND(AD$43="----------",NOT(S$41=""),NOT(S$41="Test"))</formula>
    </cfRule>
  </conditionalFormatting>
  <conditionalFormatting sqref="T81">
    <cfRule type="expression" dxfId="257" priority="856">
      <formula>$V$4="Eine Vorlage zur Zielwertüberwachung"</formula>
    </cfRule>
  </conditionalFormatting>
  <conditionalFormatting sqref="T84">
    <cfRule type="expression" dxfId="256" priority="860">
      <formula>OR($V$4="",NOT(T84="Auswahl"))</formula>
    </cfRule>
    <cfRule type="expression" dxfId="255" priority="876">
      <formula>AND(NOT(S77=""),NOT(S77="Test"),OR(T84="",T84="Auswahl"))</formula>
    </cfRule>
  </conditionalFormatting>
  <conditionalFormatting sqref="T85:T109">
    <cfRule type="expression" dxfId="254" priority="161">
      <formula>AND(AD$79="----------",NOT(S$77=""),NOT(S$77="Test"))</formula>
    </cfRule>
  </conditionalFormatting>
  <conditionalFormatting sqref="T117">
    <cfRule type="expression" dxfId="253" priority="763">
      <formula>$V$4="Eine Vorlage zur Zielwertüberwachung"</formula>
    </cfRule>
  </conditionalFormatting>
  <conditionalFormatting sqref="T120">
    <cfRule type="expression" dxfId="252" priority="767">
      <formula>OR($V$4="",NOT(T120="Auswahl"))</formula>
    </cfRule>
    <cfRule type="expression" dxfId="251" priority="783">
      <formula>AND(NOT(S113=""),NOT(S113="Test"),OR(T120="",T120="Auswahl"))</formula>
    </cfRule>
  </conditionalFormatting>
  <conditionalFormatting sqref="T121:T145">
    <cfRule type="expression" dxfId="250" priority="157">
      <formula>AND(AD$115="----------",NOT(S$113=""),NOT(S$113="Test"))</formula>
    </cfRule>
  </conditionalFormatting>
  <conditionalFormatting sqref="T9:U9">
    <cfRule type="expression" dxfId="249" priority="1076">
      <formula>AND(NOT(S5=""),NOT(S5="Test"),$V$4="Eine Vorlage zur Zielwertüberwachung",OR(T9="",T9="Auswahl"))</formula>
    </cfRule>
    <cfRule type="expression" dxfId="248" priority="1080">
      <formula>AND(T9="eingetragener Zw",$V$4="Eine Vorlage zur Zielwertüberwachung")</formula>
    </cfRule>
    <cfRule type="expression" dxfId="247" priority="1094">
      <formula>AND(T9="errechneter Mw",$V$4="Eine Vorlage zur Zielwertüberwachung")</formula>
    </cfRule>
  </conditionalFormatting>
  <conditionalFormatting sqref="T45:U45">
    <cfRule type="expression" dxfId="246" priority="951">
      <formula>AND(NOT(S41=""),NOT(S41="Test"),$V$4="Eine Vorlage zur Zielwertüberwachung",OR(T45="",T45="Auswahl"))</formula>
    </cfRule>
    <cfRule type="expression" dxfId="245" priority="954">
      <formula>AND(T45="eingetragener Zw",$V$4="Eine Vorlage zur Zielwertüberwachung")</formula>
    </cfRule>
    <cfRule type="expression" dxfId="244" priority="968">
      <formula>AND(T45="errechneter Mw",$V$4="Eine Vorlage zur Zielwertüberwachung")</formula>
    </cfRule>
  </conditionalFormatting>
  <conditionalFormatting sqref="T81:U81">
    <cfRule type="expression" dxfId="243" priority="858">
      <formula>AND(NOT(S77=""),NOT(S77="Test"),$V$4="Eine Vorlage zur Zielwertüberwachung",OR(T81="",T81="Auswahl"))</formula>
    </cfRule>
    <cfRule type="expression" dxfId="242" priority="861">
      <formula>AND(T81="eingetragener Zw",$V$4="Eine Vorlage zur Zielwertüberwachung")</formula>
    </cfRule>
    <cfRule type="expression" dxfId="241" priority="875">
      <formula>AND(T81="errechneter Mw",$V$4="Eine Vorlage zur Zielwertüberwachung")</formula>
    </cfRule>
  </conditionalFormatting>
  <conditionalFormatting sqref="T117:U117">
    <cfRule type="expression" dxfId="240" priority="765">
      <formula>AND(NOT(S113=""),NOT(S113="Test"),$V$4="Eine Vorlage zur Zielwertüberwachung",OR(T117="",T117="Auswahl"))</formula>
    </cfRule>
    <cfRule type="expression" dxfId="239" priority="768">
      <formula>AND(T117="eingetragener Zw",$V$4="Eine Vorlage zur Zielwertüberwachung")</formula>
    </cfRule>
    <cfRule type="expression" dxfId="238" priority="782">
      <formula>AND(T117="errechneter Mw",$V$4="Eine Vorlage zur Zielwertüberwachung")</formula>
    </cfRule>
  </conditionalFormatting>
  <conditionalFormatting sqref="V7:AC7">
    <cfRule type="expression" dxfId="237" priority="1073">
      <formula>AD7="----------"</formula>
    </cfRule>
    <cfRule type="expression" dxfId="236" priority="1083">
      <formula>NOT(AD7="----------")</formula>
    </cfRule>
  </conditionalFormatting>
  <conditionalFormatting sqref="V8:AC8">
    <cfRule type="expression" dxfId="235" priority="1071">
      <formula>NOT(V8="")</formula>
    </cfRule>
  </conditionalFormatting>
  <conditionalFormatting sqref="V43:AC43">
    <cfRule type="expression" dxfId="234" priority="948">
      <formula>AD43="----------"</formula>
    </cfRule>
    <cfRule type="expression" dxfId="233" priority="957">
      <formula>NOT(AD43="----------")</formula>
    </cfRule>
  </conditionalFormatting>
  <conditionalFormatting sqref="V44:AC44">
    <cfRule type="expression" dxfId="232" priority="946">
      <formula>NOT(V44="")</formula>
    </cfRule>
  </conditionalFormatting>
  <conditionalFormatting sqref="V79:AC79">
    <cfRule type="expression" dxfId="231" priority="855">
      <formula>AD79="----------"</formula>
    </cfRule>
    <cfRule type="expression" dxfId="230" priority="864">
      <formula>NOT(AD79="----------")</formula>
    </cfRule>
  </conditionalFormatting>
  <conditionalFormatting sqref="V80:AC80">
    <cfRule type="expression" dxfId="229" priority="853">
      <formula>NOT(V80="")</formula>
    </cfRule>
  </conditionalFormatting>
  <conditionalFormatting sqref="V115:AC115">
    <cfRule type="expression" dxfId="228" priority="762">
      <formula>AD115="----------"</formula>
    </cfRule>
    <cfRule type="expression" dxfId="227" priority="771">
      <formula>NOT(AD115="----------")</formula>
    </cfRule>
  </conditionalFormatting>
  <conditionalFormatting sqref="V116:AC116">
    <cfRule type="expression" dxfId="226" priority="760">
      <formula>NOT(V116="")</formula>
    </cfRule>
  </conditionalFormatting>
  <conditionalFormatting sqref="V9:AF9">
    <cfRule type="expression" dxfId="225" priority="1068">
      <formula>NOT(V9="")</formula>
    </cfRule>
  </conditionalFormatting>
  <conditionalFormatting sqref="V45:AF45">
    <cfRule type="expression" dxfId="224" priority="14">
      <formula>NOT($AD$44="")</formula>
    </cfRule>
    <cfRule type="expression" dxfId="223" priority="943">
      <formula>NOT(V45="")</formula>
    </cfRule>
  </conditionalFormatting>
  <conditionalFormatting sqref="V81:AF81">
    <cfRule type="expression" dxfId="222" priority="850">
      <formula>NOT(V81="")</formula>
    </cfRule>
  </conditionalFormatting>
  <conditionalFormatting sqref="V117:AF117">
    <cfRule type="expression" dxfId="221" priority="757">
      <formula>NOT(V117="")</formula>
    </cfRule>
  </conditionalFormatting>
  <conditionalFormatting sqref="V4:AK4">
    <cfRule type="expression" dxfId="220" priority="1801">
      <formula>NOT($V$4="")</formula>
    </cfRule>
    <cfRule type="expression" dxfId="219" priority="1802">
      <formula>$V$4=""</formula>
    </cfRule>
  </conditionalFormatting>
  <conditionalFormatting sqref="AB10:AC12">
    <cfRule type="expression" dxfId="218" priority="1092">
      <formula>AND(T9="eingetragener Zw",$V$4="Eine Vorlage zur Zielwertüberwachung")</formula>
    </cfRule>
    <cfRule type="expression" dxfId="217" priority="1093">
      <formula>AND(T9="errechneter Mw",$V$4="Eine Vorlage zur Zielwertüberwachung")</formula>
    </cfRule>
  </conditionalFormatting>
  <conditionalFormatting sqref="AB11:AC11">
    <cfRule type="expression" dxfId="216" priority="1087">
      <formula>T10="eingetragener Zw"</formula>
    </cfRule>
    <cfRule type="expression" dxfId="215" priority="1088">
      <formula>T10="errechneter Mw"</formula>
    </cfRule>
    <cfRule type="expression" dxfId="214" priority="1089">
      <formula>T10="eingetragener Zw"</formula>
    </cfRule>
    <cfRule type="expression" dxfId="213" priority="1090">
      <formula>T10="errechneter Mw"</formula>
    </cfRule>
  </conditionalFormatting>
  <conditionalFormatting sqref="AB46:AC48">
    <cfRule type="expression" dxfId="212" priority="966">
      <formula>AND(T45="eingetragener Zw",$V$4="Eine Vorlage zur Zielwertüberwachung")</formula>
    </cfRule>
    <cfRule type="expression" dxfId="211" priority="967">
      <formula>AND(T45="errechneter Mw",$V$4="Eine Vorlage zur Zielwertüberwachung")</formula>
    </cfRule>
  </conditionalFormatting>
  <conditionalFormatting sqref="AB47:AC47">
    <cfRule type="expression" dxfId="210" priority="961">
      <formula>T46="eingetragener Zw"</formula>
    </cfRule>
    <cfRule type="expression" dxfId="209" priority="962">
      <formula>T46="errechneter Mw"</formula>
    </cfRule>
    <cfRule type="expression" dxfId="208" priority="963">
      <formula>T46="eingetragener Zw"</formula>
    </cfRule>
    <cfRule type="expression" dxfId="207" priority="964">
      <formula>T46="errechneter Mw"</formula>
    </cfRule>
  </conditionalFormatting>
  <conditionalFormatting sqref="AB82:AC84">
    <cfRule type="expression" dxfId="206" priority="873">
      <formula>AND(T81="eingetragener Zw",$V$4="Eine Vorlage zur Zielwertüberwachung")</formula>
    </cfRule>
    <cfRule type="expression" dxfId="205" priority="874">
      <formula>AND(T81="errechneter Mw",$V$4="Eine Vorlage zur Zielwertüberwachung")</formula>
    </cfRule>
  </conditionalFormatting>
  <conditionalFormatting sqref="AB83:AC83">
    <cfRule type="expression" dxfId="204" priority="868">
      <formula>T82="eingetragener Zw"</formula>
    </cfRule>
    <cfRule type="expression" dxfId="203" priority="869">
      <formula>T82="errechneter Mw"</formula>
    </cfRule>
    <cfRule type="expression" dxfId="202" priority="870">
      <formula>T82="eingetragener Zw"</formula>
    </cfRule>
    <cfRule type="expression" dxfId="201" priority="871">
      <formula>T82="errechneter Mw"</formula>
    </cfRule>
  </conditionalFormatting>
  <conditionalFormatting sqref="AB118:AC120">
    <cfRule type="expression" dxfId="200" priority="780">
      <formula>AND(T117="eingetragener Zw",$V$4="Eine Vorlage zur Zielwertüberwachung")</formula>
    </cfRule>
    <cfRule type="expression" dxfId="199" priority="781">
      <formula>AND(T117="errechneter Mw",$V$4="Eine Vorlage zur Zielwertüberwachung")</formula>
    </cfRule>
  </conditionalFormatting>
  <conditionalFormatting sqref="AB119:AC119">
    <cfRule type="expression" dxfId="198" priority="775">
      <formula>T118="eingetragener Zw"</formula>
    </cfRule>
    <cfRule type="expression" dxfId="197" priority="776">
      <formula>T118="errechneter Mw"</formula>
    </cfRule>
    <cfRule type="expression" dxfId="196" priority="777">
      <formula>T118="eingetragener Zw"</formula>
    </cfRule>
    <cfRule type="expression" dxfId="195" priority="778">
      <formula>T118="errechneter Mw"</formula>
    </cfRule>
  </conditionalFormatting>
  <conditionalFormatting sqref="AD44">
    <cfRule type="expression" dxfId="194" priority="945">
      <formula>NOT(AD44="")</formula>
    </cfRule>
  </conditionalFormatting>
  <conditionalFormatting sqref="AD7:AF7">
    <cfRule type="expression" dxfId="193" priority="1072">
      <formula>AND(AD7="----------",$V$4="Eine Vorlage zur Zielwertermittlung")</formula>
    </cfRule>
    <cfRule type="expression" dxfId="192" priority="1082">
      <formula>AND(NOT(S5=""),NOT(S5="Test"),AD7="")</formula>
    </cfRule>
    <cfRule type="expression" dxfId="191" priority="1084">
      <formula>AND(T9="eingetragener Zw",$V$4="Eine Vorlage zur Zielwertüberwachung")</formula>
    </cfRule>
    <cfRule type="expression" dxfId="190" priority="1096">
      <formula>NOT(AD7="----------")</formula>
    </cfRule>
  </conditionalFormatting>
  <conditionalFormatting sqref="AD8:AF8">
    <cfRule type="expression" dxfId="189" priority="1070">
      <formula>NOT(AD8="")</formula>
    </cfRule>
  </conditionalFormatting>
  <conditionalFormatting sqref="AD43:AF43">
    <cfRule type="expression" dxfId="188" priority="947">
      <formula>AND(AD43="----------",$V$4="Eine Vorlage zur Zielwertermittlung")</formula>
    </cfRule>
    <cfRule type="expression" dxfId="187" priority="956">
      <formula>AND(NOT(S41=""),NOT(S41="Test"),AD43="")</formula>
    </cfRule>
    <cfRule type="expression" dxfId="186" priority="958">
      <formula>AND(T45="eingetragener Zw",$V$4="Eine Vorlage zur Zielwertüberwachung")</formula>
    </cfRule>
    <cfRule type="expression" dxfId="185" priority="970">
      <formula>NOT(AD43="----------")</formula>
    </cfRule>
  </conditionalFormatting>
  <conditionalFormatting sqref="AD79:AF79">
    <cfRule type="expression" dxfId="184" priority="854">
      <formula>AND(AD79="----------",$V$4="Eine Vorlage zur Zielwertermittlung")</formula>
    </cfRule>
    <cfRule type="expression" dxfId="183" priority="863">
      <formula>AND(NOT(S77=""),NOT(S77="Test"),AD79="")</formula>
    </cfRule>
    <cfRule type="expression" dxfId="182" priority="865">
      <formula>AND(T81="eingetragener Zw",$V$4="Eine Vorlage zur Zielwertüberwachung")</formula>
    </cfRule>
    <cfRule type="expression" dxfId="181" priority="877">
      <formula>NOT(AD79="----------")</formula>
    </cfRule>
  </conditionalFormatting>
  <conditionalFormatting sqref="AD80:AF80">
    <cfRule type="expression" dxfId="180" priority="852">
      <formula>NOT(AD80="")</formula>
    </cfRule>
  </conditionalFormatting>
  <conditionalFormatting sqref="AD115:AF115">
    <cfRule type="expression" dxfId="179" priority="761">
      <formula>AND(AD115="----------",$V$4="Eine Vorlage zur Zielwertermittlung")</formula>
    </cfRule>
    <cfRule type="expression" dxfId="178" priority="770">
      <formula>AND(NOT(S113=""),NOT(S113="Test"),AD115="")</formula>
    </cfRule>
    <cfRule type="expression" dxfId="177" priority="772">
      <formula>AND(T117="eingetragener Zw",$V$4="Eine Vorlage zur Zielwertüberwachung")</formula>
    </cfRule>
    <cfRule type="expression" dxfId="176" priority="784">
      <formula>NOT(AD115="----------")</formula>
    </cfRule>
  </conditionalFormatting>
  <conditionalFormatting sqref="AD116:AF116">
    <cfRule type="expression" dxfId="175" priority="759">
      <formula>NOT(AD116="")</formula>
    </cfRule>
  </conditionalFormatting>
  <conditionalFormatting sqref="AF5:AI5">
    <cfRule type="expression" dxfId="174" priority="1091">
      <formula>AND(NOT(S5="Test"),NOT(S5=""),AF5="")</formula>
    </cfRule>
  </conditionalFormatting>
  <conditionalFormatting sqref="AF6:AI6">
    <cfRule type="expression" dxfId="173" priority="1081">
      <formula>AND(NOT(S5=""),NOT(S5="Test"),AF5="",AD11="")</formula>
    </cfRule>
  </conditionalFormatting>
  <conditionalFormatting sqref="AF41:AI41">
    <cfRule type="expression" dxfId="172" priority="965">
      <formula>AND(NOT(S41="Test"),NOT(S41=""),AF41="")</formula>
    </cfRule>
  </conditionalFormatting>
  <conditionalFormatting sqref="AF42:AI42">
    <cfRule type="expression" dxfId="171" priority="955">
      <formula>AND(NOT(S41=""),NOT(S41="Test"),AF41="",AD47="")</formula>
    </cfRule>
  </conditionalFormatting>
  <conditionalFormatting sqref="AF77:AI77">
    <cfRule type="expression" dxfId="170" priority="872">
      <formula>AND(NOT(S77="Test"),NOT(S77=""),AF77="")</formula>
    </cfRule>
  </conditionalFormatting>
  <conditionalFormatting sqref="AF78:AI78">
    <cfRule type="expression" dxfId="169" priority="862">
      <formula>AND(NOT(S77=""),NOT(S77="Test"),AF77="",AD83="")</formula>
    </cfRule>
  </conditionalFormatting>
  <conditionalFormatting sqref="AF113:AI113">
    <cfRule type="expression" dxfId="168" priority="779">
      <formula>AND(NOT(S113="Test"),NOT(S113=""),AF113="")</formula>
    </cfRule>
  </conditionalFormatting>
  <conditionalFormatting sqref="AF114:AI114">
    <cfRule type="expression" dxfId="167" priority="769">
      <formula>AND(NOT(S113=""),NOT(S113="Test"),AF113="",AD119="")</formula>
    </cfRule>
  </conditionalFormatting>
  <conditionalFormatting sqref="AG7:AI7">
    <cfRule type="expression" dxfId="166" priority="1086">
      <formula>AND(NOT(S5=""),NOT(S5="Test"),OR(AG7="Einheit",AG7=""))</formula>
    </cfRule>
  </conditionalFormatting>
  <conditionalFormatting sqref="AG8:AI8">
    <cfRule type="expression" dxfId="165" priority="1069">
      <formula>NOT(AG8="")</formula>
    </cfRule>
  </conditionalFormatting>
  <conditionalFormatting sqref="AG9:AI9">
    <cfRule type="expression" dxfId="164" priority="1067">
      <formula>NOT(AG9="")</formula>
    </cfRule>
    <cfRule type="expression" dxfId="163" priority="1097">
      <formula>AND(T9="errechneter Mw",$V$4="Eine Vorlage zur Zielwertüberwachung",NOT(AG9=""))</formula>
    </cfRule>
  </conditionalFormatting>
  <conditionalFormatting sqref="AG43:AI43">
    <cfRule type="expression" dxfId="162" priority="960">
      <formula>AND(NOT(S41=""),NOT(S41="Test"),OR(AG43="Einheit",AG43=""))</formula>
    </cfRule>
  </conditionalFormatting>
  <conditionalFormatting sqref="AG44:AI44">
    <cfRule type="expression" dxfId="161" priority="944">
      <formula>NOT(AG44="")</formula>
    </cfRule>
  </conditionalFormatting>
  <conditionalFormatting sqref="AG45:AI45">
    <cfRule type="expression" dxfId="160" priority="942">
      <formula>NOT(AG45="")</formula>
    </cfRule>
    <cfRule type="expression" dxfId="159" priority="971">
      <formula>AND(T45="errechneter Mw",$V$4="Eine Vorlage zur Zielwertüberwachung",NOT(AG45=""))</formula>
    </cfRule>
  </conditionalFormatting>
  <conditionalFormatting sqref="AG79:AI79">
    <cfRule type="expression" dxfId="158" priority="867">
      <formula>AND(NOT(S77=""),NOT(S77="Test"),OR(AG79="Einheit",AG79=""))</formula>
    </cfRule>
  </conditionalFormatting>
  <conditionalFormatting sqref="AG80:AI80">
    <cfRule type="expression" dxfId="157" priority="851">
      <formula>NOT(AG80="")</formula>
    </cfRule>
  </conditionalFormatting>
  <conditionalFormatting sqref="AG81:AI81">
    <cfRule type="expression" dxfId="156" priority="849">
      <formula>NOT(AG81="")</formula>
    </cfRule>
    <cfRule type="expression" dxfId="155" priority="878">
      <formula>AND(T81="errechneter Mw",$V$4="Eine Vorlage zur Zielwertüberwachung",NOT(AG81=""))</formula>
    </cfRule>
  </conditionalFormatting>
  <conditionalFormatting sqref="AG115:AI115">
    <cfRule type="expression" dxfId="154" priority="774">
      <formula>AND(NOT(S113=""),NOT(S113="Test"),OR(AG115="Einheit",AG115=""))</formula>
    </cfRule>
  </conditionalFormatting>
  <conditionalFormatting sqref="AG116:AI116">
    <cfRule type="expression" dxfId="153" priority="758">
      <formula>NOT(AG116="")</formula>
    </cfRule>
  </conditionalFormatting>
  <conditionalFormatting sqref="AG117:AI117">
    <cfRule type="expression" dxfId="152" priority="756">
      <formula>NOT(AG117="")</formula>
    </cfRule>
    <cfRule type="expression" dxfId="151" priority="785">
      <formula>AND(T117="errechneter Mw",$V$4="Eine Vorlage zur Zielwertüberwachung",NOT(AG117=""))</formula>
    </cfRule>
  </conditionalFormatting>
  <conditionalFormatting sqref="AJ41:BB42 AJ45:BB73 AJ43:AJ44 AM43:BB44">
    <cfRule type="expression" dxfId="150" priority="162">
      <formula>$V$4=""</formula>
    </cfRule>
  </conditionalFormatting>
  <conditionalFormatting sqref="AK9">
    <cfRule type="expression" dxfId="149" priority="1012">
      <formula>AND(AL9="eingetragener Zw",$V$4="Eine Vorlage zur Zielwertüberwachung")</formula>
    </cfRule>
    <cfRule type="expression" dxfId="148" priority="1014">
      <formula>AND(AL9="errechneter Mw",$V$4="Eine Vorlage zur Zielwertüberwachung")</formula>
    </cfRule>
  </conditionalFormatting>
  <conditionalFormatting sqref="AK45">
    <cfRule type="expression" dxfId="147" priority="919">
      <formula>AND(AL45="eingetragener Zw",$V$4="Eine Vorlage zur Zielwertüberwachung")</formula>
    </cfRule>
    <cfRule type="expression" dxfId="146" priority="921">
      <formula>AND(AL45="errechneter Mw",$V$4="Eine Vorlage zur Zielwertüberwachung")</formula>
    </cfRule>
  </conditionalFormatting>
  <conditionalFormatting sqref="AK81">
    <cfRule type="expression" dxfId="145" priority="826">
      <formula>AND(AL81="eingetragener Zw",$V$4="Eine Vorlage zur Zielwertüberwachung")</formula>
    </cfRule>
    <cfRule type="expression" dxfId="144" priority="828">
      <formula>AND(AL81="errechneter Mw",$V$4="Eine Vorlage zur Zielwertüberwachung")</formula>
    </cfRule>
  </conditionalFormatting>
  <conditionalFormatting sqref="AK117">
    <cfRule type="expression" dxfId="143" priority="733">
      <formula>AND(AL117="eingetragener Zw",$V$4="Eine Vorlage zur Zielwertüberwachung")</formula>
    </cfRule>
    <cfRule type="expression" dxfId="142" priority="735">
      <formula>AND(AL117="errechneter Mw",$V$4="Eine Vorlage zur Zielwertüberwachung")</formula>
    </cfRule>
  </conditionalFormatting>
  <conditionalFormatting sqref="AL4">
    <cfRule type="expression" dxfId="141" priority="15">
      <formula>$V$4=""</formula>
    </cfRule>
  </conditionalFormatting>
  <conditionalFormatting sqref="AL9">
    <cfRule type="expression" dxfId="140" priority="1011">
      <formula>$V$4="Eine Vorlage zur Zielwertüberwachung"</formula>
    </cfRule>
  </conditionalFormatting>
  <conditionalFormatting sqref="AL12">
    <cfRule type="expression" dxfId="139" priority="1015">
      <formula>OR($V$4="",NOT(AL12="Auswahl"))</formula>
    </cfRule>
    <cfRule type="expression" dxfId="138" priority="1032">
      <formula>AND(NOT(AK5=""),NOT(AK5="Test"),OR(AL12="",AL12="Auswahl"))</formula>
    </cfRule>
  </conditionalFormatting>
  <conditionalFormatting sqref="AL13:AL37">
    <cfRule type="expression" dxfId="137" priority="1022">
      <formula>AND(AV$7="----------",NOT(AK$5=""),NOT(AK$5="Test"))</formula>
    </cfRule>
  </conditionalFormatting>
  <conditionalFormatting sqref="AL45">
    <cfRule type="expression" dxfId="136" priority="918">
      <formula>$V$4="Eine Vorlage zur Zielwertüberwachung"</formula>
    </cfRule>
  </conditionalFormatting>
  <conditionalFormatting sqref="AL48">
    <cfRule type="expression" dxfId="135" priority="922">
      <formula>OR($V$4="",NOT(AL48="Auswahl"))</formula>
    </cfRule>
    <cfRule type="expression" dxfId="134" priority="938">
      <formula>AND(NOT(AK41=""),NOT(AK41="Test"),OR(AL48="",AL48="Auswahl"))</formula>
    </cfRule>
  </conditionalFormatting>
  <conditionalFormatting sqref="AL49:AL73">
    <cfRule type="expression" dxfId="133" priority="163">
      <formula>AND(AV$43="----------",NOT(AK$41=""),NOT(AK$41="Test"))</formula>
    </cfRule>
  </conditionalFormatting>
  <conditionalFormatting sqref="AL81">
    <cfRule type="expression" dxfId="132" priority="825">
      <formula>$V$4="Eine Vorlage zur Zielwertüberwachung"</formula>
    </cfRule>
  </conditionalFormatting>
  <conditionalFormatting sqref="AL84">
    <cfRule type="expression" dxfId="131" priority="829">
      <formula>OR($V$4="",NOT(AL84="Auswahl"))</formula>
    </cfRule>
    <cfRule type="expression" dxfId="130" priority="845">
      <formula>AND(NOT(AK77=""),NOT(AK77="Test"),OR(AL84="",AL84="Auswahl"))</formula>
    </cfRule>
  </conditionalFormatting>
  <conditionalFormatting sqref="AL85:AL109">
    <cfRule type="expression" dxfId="129" priority="159">
      <formula>AND(AV$79="----------",NOT(AK$77=""),NOT(AK$77="Test"))</formula>
    </cfRule>
  </conditionalFormatting>
  <conditionalFormatting sqref="AL117">
    <cfRule type="expression" dxfId="128" priority="732">
      <formula>$V$4="Eine Vorlage zur Zielwertüberwachung"</formula>
    </cfRule>
  </conditionalFormatting>
  <conditionalFormatting sqref="AL120">
    <cfRule type="expression" dxfId="127" priority="736">
      <formula>OR($V$4="",NOT(AL120="Auswahl"))</formula>
    </cfRule>
    <cfRule type="expression" dxfId="126" priority="752">
      <formula>AND(NOT(AK113=""),NOT(AK113="Test"),OR(AL120="",AL120="Auswahl"))</formula>
    </cfRule>
  </conditionalFormatting>
  <conditionalFormatting sqref="AL121:AL145">
    <cfRule type="expression" dxfId="125" priority="155">
      <formula>AND(AV$115="----------",NOT(AK$113=""),NOT(AK$113="Test"))</formula>
    </cfRule>
  </conditionalFormatting>
  <conditionalFormatting sqref="AL9:AM9">
    <cfRule type="expression" dxfId="124" priority="1013">
      <formula>AND(NOT(AK5=""),NOT(AK5="Test"),$V$4="Eine Vorlage zur Zielwertüberwachung",OR(AL9="",AL9="Auswahl"))</formula>
    </cfRule>
    <cfRule type="expression" dxfId="123" priority="1017">
      <formula>AND(AL9="eingetragener Zw",$V$4="Eine Vorlage zur Zielwertüberwachung")</formula>
    </cfRule>
    <cfRule type="expression" dxfId="122" priority="1031">
      <formula>AND(AL9="errechneter Mw",$V$4="Eine Vorlage zur Zielwertüberwachung")</formula>
    </cfRule>
  </conditionalFormatting>
  <conditionalFormatting sqref="AL45:AM45">
    <cfRule type="expression" dxfId="121" priority="920">
      <formula>AND(NOT(AK41=""),NOT(AK41="Test"),$V$4="Eine Vorlage zur Zielwertüberwachung",OR(AL45="",AL45="Auswahl"))</formula>
    </cfRule>
    <cfRule type="expression" dxfId="120" priority="923">
      <formula>AND(AL45="eingetragener Zw",$V$4="Eine Vorlage zur Zielwertüberwachung")</formula>
    </cfRule>
    <cfRule type="expression" dxfId="119" priority="937">
      <formula>AND(AL45="errechneter Mw",$V$4="Eine Vorlage zur Zielwertüberwachung")</formula>
    </cfRule>
  </conditionalFormatting>
  <conditionalFormatting sqref="AL81:AM81">
    <cfRule type="expression" dxfId="118" priority="827">
      <formula>AND(NOT(AK77=""),NOT(AK77="Test"),$V$4="Eine Vorlage zur Zielwertüberwachung",OR(AL81="",AL81="Auswahl"))</formula>
    </cfRule>
    <cfRule type="expression" dxfId="117" priority="830">
      <formula>AND(AL81="eingetragener Zw",$V$4="Eine Vorlage zur Zielwertüberwachung")</formula>
    </cfRule>
    <cfRule type="expression" dxfId="116" priority="844">
      <formula>AND(AL81="errechneter Mw",$V$4="Eine Vorlage zur Zielwertüberwachung")</formula>
    </cfRule>
  </conditionalFormatting>
  <conditionalFormatting sqref="AL117:AM117">
    <cfRule type="expression" dxfId="115" priority="734">
      <formula>AND(NOT(AK113=""),NOT(AK113="Test"),$V$4="Eine Vorlage zur Zielwertüberwachung",OR(AL117="",AL117="Auswahl"))</formula>
    </cfRule>
    <cfRule type="expression" dxfId="114" priority="737">
      <formula>AND(AL117="eingetragener Zw",$V$4="Eine Vorlage zur Zielwertüberwachung")</formula>
    </cfRule>
    <cfRule type="expression" dxfId="113" priority="751">
      <formula>AND(AL117="errechneter Mw",$V$4="Eine Vorlage zur Zielwertüberwachung")</formula>
    </cfRule>
  </conditionalFormatting>
  <conditionalFormatting sqref="AN7:AU7">
    <cfRule type="expression" dxfId="112" priority="1010">
      <formula>AV7="----------"</formula>
    </cfRule>
    <cfRule type="expression" dxfId="111" priority="1020">
      <formula>NOT(AV7="----------")</formula>
    </cfRule>
  </conditionalFormatting>
  <conditionalFormatting sqref="AN8:AU8">
    <cfRule type="expression" dxfId="110" priority="1008">
      <formula>NOT(AN8="")</formula>
    </cfRule>
  </conditionalFormatting>
  <conditionalFormatting sqref="AN43:AU43">
    <cfRule type="expression" dxfId="109" priority="917">
      <formula>AV43="----------"</formula>
    </cfRule>
    <cfRule type="expression" dxfId="108" priority="926">
      <formula>NOT(AV43="----------")</formula>
    </cfRule>
  </conditionalFormatting>
  <conditionalFormatting sqref="AN44:AU44">
    <cfRule type="expression" dxfId="107" priority="915">
      <formula>NOT(AN44="")</formula>
    </cfRule>
  </conditionalFormatting>
  <conditionalFormatting sqref="AN79:AU79">
    <cfRule type="expression" dxfId="106" priority="824">
      <formula>AV79="----------"</formula>
    </cfRule>
    <cfRule type="expression" dxfId="105" priority="833">
      <formula>NOT(AV79="----------")</formula>
    </cfRule>
  </conditionalFormatting>
  <conditionalFormatting sqref="AN80:AU80">
    <cfRule type="expression" dxfId="104" priority="822">
      <formula>NOT(AN80="")</formula>
    </cfRule>
  </conditionalFormatting>
  <conditionalFormatting sqref="AN115:AU115">
    <cfRule type="expression" dxfId="103" priority="731">
      <formula>AV115="----------"</formula>
    </cfRule>
    <cfRule type="expression" dxfId="102" priority="740">
      <formula>NOT(AV115="----------")</formula>
    </cfRule>
  </conditionalFormatting>
  <conditionalFormatting sqref="AN116:AU116">
    <cfRule type="expression" dxfId="101" priority="729">
      <formula>NOT(AN116="")</formula>
    </cfRule>
  </conditionalFormatting>
  <conditionalFormatting sqref="AN9:AX9">
    <cfRule type="expression" dxfId="100" priority="1005">
      <formula>NOT(AN9="")</formula>
    </cfRule>
  </conditionalFormatting>
  <conditionalFormatting sqref="AN45:AX45">
    <cfRule type="expression" dxfId="99" priority="912">
      <formula>NOT(AN45="")</formula>
    </cfRule>
  </conditionalFormatting>
  <conditionalFormatting sqref="AN81:AX81">
    <cfRule type="expression" dxfId="98" priority="819">
      <formula>NOT(AN81="")</formula>
    </cfRule>
  </conditionalFormatting>
  <conditionalFormatting sqref="AN117:AX117">
    <cfRule type="expression" dxfId="97" priority="726">
      <formula>NOT(AN117="")</formula>
    </cfRule>
  </conditionalFormatting>
  <conditionalFormatting sqref="AQ3:AU3">
    <cfRule type="expression" dxfId="96" priority="1894">
      <formula>AQ3="dd.mm.yyyy"</formula>
    </cfRule>
  </conditionalFormatting>
  <conditionalFormatting sqref="AT10:AU12">
    <cfRule type="expression" dxfId="95" priority="1029">
      <formula>AND(AL9="eingetragener Zw",$V$4="Eine Vorlage zur Zielwertüberwachung")</formula>
    </cfRule>
    <cfRule type="expression" dxfId="94" priority="1030">
      <formula>AND(AL9="errechneter Mw",$V$4="Eine Vorlage zur Zielwertüberwachung")</formula>
    </cfRule>
  </conditionalFormatting>
  <conditionalFormatting sqref="AT11:AU11">
    <cfRule type="expression" dxfId="93" priority="1024">
      <formula>AL10="eingetragener Zw"</formula>
    </cfRule>
    <cfRule type="expression" dxfId="92" priority="1025">
      <formula>AL10="errechneter Mw"</formula>
    </cfRule>
    <cfRule type="expression" dxfId="91" priority="1026">
      <formula>AL10="eingetragener Zw"</formula>
    </cfRule>
    <cfRule type="expression" dxfId="90" priority="1027">
      <formula>AL10="errechneter Mw"</formula>
    </cfRule>
  </conditionalFormatting>
  <conditionalFormatting sqref="AT46:AU48">
    <cfRule type="expression" dxfId="89" priority="935">
      <formula>AND(AL45="eingetragener Zw",$V$4="Eine Vorlage zur Zielwertüberwachung")</formula>
    </cfRule>
    <cfRule type="expression" dxfId="88" priority="936">
      <formula>AND(AL45="errechneter Mw",$V$4="Eine Vorlage zur Zielwertüberwachung")</formula>
    </cfRule>
  </conditionalFormatting>
  <conditionalFormatting sqref="AT47:AU47">
    <cfRule type="expression" dxfId="87" priority="930">
      <formula>AL46="eingetragener Zw"</formula>
    </cfRule>
    <cfRule type="expression" dxfId="86" priority="931">
      <formula>AL46="errechneter Mw"</formula>
    </cfRule>
    <cfRule type="expression" dxfId="85" priority="932">
      <formula>AL46="eingetragener Zw"</formula>
    </cfRule>
    <cfRule type="expression" dxfId="84" priority="933">
      <formula>AL46="errechneter Mw"</formula>
    </cfRule>
  </conditionalFormatting>
  <conditionalFormatting sqref="AT82:AU84">
    <cfRule type="expression" dxfId="83" priority="842">
      <formula>AND(AL81="eingetragener Zw",$V$4="Eine Vorlage zur Zielwertüberwachung")</formula>
    </cfRule>
    <cfRule type="expression" dxfId="82" priority="843">
      <formula>AND(AL81="errechneter Mw",$V$4="Eine Vorlage zur Zielwertüberwachung")</formula>
    </cfRule>
  </conditionalFormatting>
  <conditionalFormatting sqref="AT83:AU83">
    <cfRule type="expression" dxfId="81" priority="837">
      <formula>AL82="eingetragener Zw"</formula>
    </cfRule>
    <cfRule type="expression" dxfId="80" priority="838">
      <formula>AL82="errechneter Mw"</formula>
    </cfRule>
    <cfRule type="expression" dxfId="79" priority="839">
      <formula>AL82="eingetragener Zw"</formula>
    </cfRule>
    <cfRule type="expression" dxfId="78" priority="840">
      <formula>AL82="errechneter Mw"</formula>
    </cfRule>
  </conditionalFormatting>
  <conditionalFormatting sqref="AT118:AU120">
    <cfRule type="expression" dxfId="77" priority="749">
      <formula>AND(AL117="eingetragener Zw",$V$4="Eine Vorlage zur Zielwertüberwachung")</formula>
    </cfRule>
    <cfRule type="expression" dxfId="76" priority="750">
      <formula>AND(AL117="errechneter Mw",$V$4="Eine Vorlage zur Zielwertüberwachung")</formula>
    </cfRule>
  </conditionalFormatting>
  <conditionalFormatting sqref="AT119:AU119">
    <cfRule type="expression" dxfId="75" priority="744">
      <formula>AL118="eingetragener Zw"</formula>
    </cfRule>
    <cfRule type="expression" dxfId="74" priority="745">
      <formula>AL118="errechneter Mw"</formula>
    </cfRule>
    <cfRule type="expression" dxfId="73" priority="746">
      <formula>AL118="eingetragener Zw"</formula>
    </cfRule>
    <cfRule type="expression" dxfId="72" priority="747">
      <formula>AL118="errechneter Mw"</formula>
    </cfRule>
  </conditionalFormatting>
  <conditionalFormatting sqref="AV7:AX7">
    <cfRule type="expression" dxfId="71" priority="1009">
      <formula>AND(AV7="----------",$V$4="Eine Vorlage zur Zielwertermittlung")</formula>
    </cfRule>
    <cfRule type="expression" dxfId="70" priority="1019">
      <formula>AND(NOT(AK5=""),NOT(AK5="Test"),AV7="")</formula>
    </cfRule>
    <cfRule type="expression" dxfId="69" priority="1021">
      <formula>AND(AL9="eingetragener Zw",$V$4="Eine Vorlage zur Zielwertüberwachung")</formula>
    </cfRule>
    <cfRule type="expression" dxfId="68" priority="1033">
      <formula>NOT(AV7="----------")</formula>
    </cfRule>
  </conditionalFormatting>
  <conditionalFormatting sqref="AV8:AX8">
    <cfRule type="expression" dxfId="67" priority="1007">
      <formula>NOT(AV8="")</formula>
    </cfRule>
  </conditionalFormatting>
  <conditionalFormatting sqref="AV43:AX43">
    <cfRule type="expression" dxfId="66" priority="916">
      <formula>AND(AV43="----------",$V$4="Eine Vorlage zur Zielwertermittlung")</formula>
    </cfRule>
    <cfRule type="expression" dxfId="65" priority="925">
      <formula>AND(NOT(AK41=""),NOT(AK41="Test"),AV43="")</formula>
    </cfRule>
    <cfRule type="expression" dxfId="64" priority="927">
      <formula>AND(AL45="eingetragener Zw",$V$4="Eine Vorlage zur Zielwertüberwachung")</formula>
    </cfRule>
    <cfRule type="expression" dxfId="63" priority="939">
      <formula>NOT(AV43="----------")</formula>
    </cfRule>
  </conditionalFormatting>
  <conditionalFormatting sqref="AV44:AX44">
    <cfRule type="expression" dxfId="62" priority="914">
      <formula>NOT(AV44="")</formula>
    </cfRule>
  </conditionalFormatting>
  <conditionalFormatting sqref="AV79:AX79">
    <cfRule type="expression" dxfId="61" priority="823">
      <formula>AND(AV79="----------",$V$4="Eine Vorlage zur Zielwertermittlung")</formula>
    </cfRule>
    <cfRule type="expression" dxfId="60" priority="832">
      <formula>AND(NOT(AK77=""),NOT(AK77="Test"),AV79="")</formula>
    </cfRule>
    <cfRule type="expression" dxfId="59" priority="834">
      <formula>AND(AL81="eingetragener Zw",$V$4="Eine Vorlage zur Zielwertüberwachung")</formula>
    </cfRule>
    <cfRule type="expression" dxfId="58" priority="846">
      <formula>NOT(AV79="----------")</formula>
    </cfRule>
  </conditionalFormatting>
  <conditionalFormatting sqref="AV80:AX80">
    <cfRule type="expression" dxfId="57" priority="821">
      <formula>NOT(AV80="")</formula>
    </cfRule>
  </conditionalFormatting>
  <conditionalFormatting sqref="AV115:AX115">
    <cfRule type="expression" dxfId="56" priority="730">
      <formula>AND(AV115="----------",$V$4="Eine Vorlage zur Zielwertermittlung")</formula>
    </cfRule>
    <cfRule type="expression" dxfId="55" priority="739">
      <formula>AND(NOT(AK113=""),NOT(AK113="Test"),AV115="")</formula>
    </cfRule>
    <cfRule type="expression" dxfId="54" priority="741">
      <formula>AND(AL117="eingetragener Zw",$V$4="Eine Vorlage zur Zielwertüberwachung")</formula>
    </cfRule>
    <cfRule type="expression" dxfId="53" priority="753">
      <formula>NOT(AV115="----------")</formula>
    </cfRule>
  </conditionalFormatting>
  <conditionalFormatting sqref="AV116:AX116">
    <cfRule type="expression" dxfId="52" priority="728">
      <formula>NOT(AV116="")</formula>
    </cfRule>
  </conditionalFormatting>
  <conditionalFormatting sqref="AX5:BA5">
    <cfRule type="expression" dxfId="51" priority="1028">
      <formula>AND(NOT(AK5="Test"),NOT(AK5=""),AX5="")</formula>
    </cfRule>
  </conditionalFormatting>
  <conditionalFormatting sqref="AX6:BA6">
    <cfRule type="expression" dxfId="50" priority="1018">
      <formula>AND(NOT(AK5=""),NOT(AK5="Test"),AX5="",AV11="")</formula>
    </cfRule>
  </conditionalFormatting>
  <conditionalFormatting sqref="AX41:BA41">
    <cfRule type="expression" dxfId="49" priority="934">
      <formula>AND(NOT(AK41="Test"),NOT(AK41=""),AX41="")</formula>
    </cfRule>
  </conditionalFormatting>
  <conditionalFormatting sqref="AX42:BA42">
    <cfRule type="expression" dxfId="48" priority="924">
      <formula>AND(NOT(AK41=""),NOT(AK41="Test"),AX41="",AV47="")</formula>
    </cfRule>
  </conditionalFormatting>
  <conditionalFormatting sqref="AX77:BA77">
    <cfRule type="expression" dxfId="47" priority="841">
      <formula>AND(NOT(AK77="Test"),NOT(AK77=""),AX77="")</formula>
    </cfRule>
  </conditionalFormatting>
  <conditionalFormatting sqref="AX78:BA78">
    <cfRule type="expression" dxfId="46" priority="831">
      <formula>AND(NOT(AK77=""),NOT(AK77="Test"),AX77="",AV83="")</formula>
    </cfRule>
  </conditionalFormatting>
  <conditionalFormatting sqref="AX113:BA113">
    <cfRule type="expression" dxfId="45" priority="748">
      <formula>AND(NOT(AK113="Test"),NOT(AK113=""),AX113="")</formula>
    </cfRule>
  </conditionalFormatting>
  <conditionalFormatting sqref="AX114:BA114">
    <cfRule type="expression" dxfId="44" priority="738">
      <formula>AND(NOT(AK113=""),NOT(AK113="Test"),AX113="",AV119="")</formula>
    </cfRule>
  </conditionalFormatting>
  <conditionalFormatting sqref="AY7:BA7">
    <cfRule type="expression" dxfId="43" priority="1023">
      <formula>AND(NOT(AK5=""),NOT(AK5="Test"),OR(AY7="Einheit",AY7=""))</formula>
    </cfRule>
  </conditionalFormatting>
  <conditionalFormatting sqref="AY8:BA8">
    <cfRule type="expression" dxfId="42" priority="1006">
      <formula>NOT(AY8="")</formula>
    </cfRule>
  </conditionalFormatting>
  <conditionalFormatting sqref="AY9:BA9">
    <cfRule type="expression" dxfId="41" priority="1004">
      <formula>NOT(AY9="")</formula>
    </cfRule>
    <cfRule type="expression" dxfId="40" priority="1034">
      <formula>AND(AL9="errechneter Mw",$V$4="Eine Vorlage zur Zielwertüberwachung",NOT(AY9=""))</formula>
    </cfRule>
  </conditionalFormatting>
  <conditionalFormatting sqref="AY43:BA43">
    <cfRule type="expression" dxfId="39" priority="929">
      <formula>AND(NOT(AK41=""),NOT(AK41="Test"),OR(AY43="Einheit",AY43=""))</formula>
    </cfRule>
  </conditionalFormatting>
  <conditionalFormatting sqref="AY44:BA44">
    <cfRule type="expression" dxfId="38" priority="913">
      <formula>NOT(AY44="")</formula>
    </cfRule>
  </conditionalFormatting>
  <conditionalFormatting sqref="AY45:BA45">
    <cfRule type="expression" dxfId="37" priority="911">
      <formula>NOT(AY45="")</formula>
    </cfRule>
    <cfRule type="expression" dxfId="36" priority="940">
      <formula>AND(AL45="errechneter Mw",$V$4="Eine Vorlage zur Zielwertüberwachung",NOT(AY45=""))</formula>
    </cfRule>
  </conditionalFormatting>
  <conditionalFormatting sqref="AY79:BA79">
    <cfRule type="expression" dxfId="35" priority="836">
      <formula>AND(NOT(AK77=""),NOT(AK77="Test"),OR(AY79="Einheit",AY79=""))</formula>
    </cfRule>
  </conditionalFormatting>
  <conditionalFormatting sqref="AY80:BA80">
    <cfRule type="expression" dxfId="34" priority="820">
      <formula>NOT(AY80="")</formula>
    </cfRule>
  </conditionalFormatting>
  <conditionalFormatting sqref="AY81:BA81">
    <cfRule type="expression" dxfId="33" priority="818">
      <formula>NOT(AY81="")</formula>
    </cfRule>
    <cfRule type="expression" dxfId="32" priority="847">
      <formula>AND(AL81="errechneter Mw",$V$4="Eine Vorlage zur Zielwertüberwachung",NOT(AY81=""))</formula>
    </cfRule>
  </conditionalFormatting>
  <conditionalFormatting sqref="AY115:BA115">
    <cfRule type="expression" dxfId="31" priority="743">
      <formula>AND(NOT(AK113=""),NOT(AK113="Test"),OR(AY115="Einheit",AY115=""))</formula>
    </cfRule>
  </conditionalFormatting>
  <conditionalFormatting sqref="AY116:BA116">
    <cfRule type="expression" dxfId="30" priority="727">
      <formula>NOT(AY116="")</formula>
    </cfRule>
  </conditionalFormatting>
  <conditionalFormatting sqref="AY117:BA117">
    <cfRule type="expression" dxfId="29" priority="725">
      <formula>NOT(AY117="")</formula>
    </cfRule>
    <cfRule type="expression" dxfId="28" priority="754">
      <formula>AND(AL117="errechneter Mw",$V$4="Eine Vorlage zur Zielwertüberwachung",NOT(AY117=""))</formula>
    </cfRule>
  </conditionalFormatting>
  <conditionalFormatting sqref="A7:B8">
    <cfRule type="expression" dxfId="27" priority="11">
      <formula>$V$4=""</formula>
    </cfRule>
  </conditionalFormatting>
  <conditionalFormatting sqref="S7:T8">
    <cfRule type="expression" dxfId="26" priority="10">
      <formula>$V$4=""</formula>
    </cfRule>
  </conditionalFormatting>
  <conditionalFormatting sqref="AK7:AL8">
    <cfRule type="expression" dxfId="25" priority="9">
      <formula>$V$4=""</formula>
    </cfRule>
  </conditionalFormatting>
  <conditionalFormatting sqref="A43:B44">
    <cfRule type="expression" dxfId="24" priority="8">
      <formula>$V$4=""</formula>
    </cfRule>
  </conditionalFormatting>
  <conditionalFormatting sqref="A79:B80">
    <cfRule type="expression" dxfId="23" priority="7">
      <formula>$V$4=""</formula>
    </cfRule>
  </conditionalFormatting>
  <conditionalFormatting sqref="S79:T80">
    <cfRule type="expression" dxfId="22" priority="6">
      <formula>$V$4=""</formula>
    </cfRule>
  </conditionalFormatting>
  <conditionalFormatting sqref="AK79:AL80">
    <cfRule type="expression" dxfId="21" priority="5">
      <formula>$V$4=""</formula>
    </cfRule>
  </conditionalFormatting>
  <conditionalFormatting sqref="A115:B116">
    <cfRule type="expression" dxfId="20" priority="4">
      <formula>$V$4=""</formula>
    </cfRule>
  </conditionalFormatting>
  <conditionalFormatting sqref="S43:T44">
    <cfRule type="expression" dxfId="19" priority="3">
      <formula>$V$4=""</formula>
    </cfRule>
  </conditionalFormatting>
  <conditionalFormatting sqref="AK43:AL44">
    <cfRule type="expression" dxfId="18" priority="2">
      <formula>$V$4=""</formula>
    </cfRule>
  </conditionalFormatting>
  <conditionalFormatting sqref="S115:T116">
    <cfRule type="expression" dxfId="17"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19.03.2026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84" t="str">
        <f>Dokumentationshilfe!C1</f>
        <v>AFIAS</v>
      </c>
      <c r="C2" s="185"/>
      <c r="D2" s="185"/>
      <c r="E2" s="185"/>
      <c r="F2" s="185"/>
      <c r="G2" s="186"/>
    </row>
    <row r="3" spans="2:7" ht="12.75" customHeight="1" x14ac:dyDescent="0.2">
      <c r="B3" s="187"/>
      <c r="C3" s="188"/>
      <c r="D3" s="188"/>
      <c r="E3" s="188"/>
      <c r="F3" s="188"/>
      <c r="G3" s="189"/>
    </row>
    <row r="4" spans="2:7" ht="12.75" customHeight="1" x14ac:dyDescent="0.2">
      <c r="B4" s="187"/>
      <c r="C4" s="188"/>
      <c r="D4" s="188"/>
      <c r="E4" s="188"/>
      <c r="F4" s="188"/>
      <c r="G4" s="189"/>
    </row>
    <row r="5" spans="2:7" ht="18.75" thickBot="1" x14ac:dyDescent="0.3">
      <c r="B5" s="190" t="str">
        <f>Dokumentationshilfe!C3</f>
        <v>HbA1c Kontrolle</v>
      </c>
      <c r="C5" s="191"/>
      <c r="D5" s="192" t="str">
        <f>CONCATENATE(Dokumentationshilfe!S3,Dokumentationshilfe!T3)</f>
        <v>Lot: AACOVY38</v>
      </c>
      <c r="E5" s="192"/>
      <c r="F5" s="193" t="str">
        <f>CONCATENATE(Dokumentationshilfe!AF3,TEXT(Dokumentationshilfe!AK3,"TT.MM.JJJJ"))</f>
        <v>Verfall: 31.10.2026</v>
      </c>
      <c r="G5" s="194"/>
    </row>
    <row r="6" spans="2:7" ht="13.5" thickBot="1" x14ac:dyDescent="0.25"/>
    <row r="7" spans="2:7" ht="17.25" thickBot="1" x14ac:dyDescent="0.3">
      <c r="B7" s="70" t="s">
        <v>51</v>
      </c>
      <c r="C7" s="71" t="s">
        <v>213</v>
      </c>
      <c r="D7" s="195" t="s">
        <v>214</v>
      </c>
      <c r="E7" s="195"/>
      <c r="F7" s="195"/>
      <c r="G7" s="70" t="s">
        <v>1</v>
      </c>
    </row>
    <row r="8" spans="2:7" ht="15.75" thickBot="1" x14ac:dyDescent="0.25">
      <c r="B8" s="72" t="str">
        <f>Dokumentationshilfe!A5</f>
        <v>HbA1c</v>
      </c>
      <c r="C8" s="73">
        <f>Dokumentationshilfe!J11</f>
        <v>5.9</v>
      </c>
      <c r="D8" s="183" t="str">
        <f>CONCATENATE(Dokumentationshilfe!D11," - ",Dokumentationshilfe!P11)</f>
        <v>5.37 - 6.43</v>
      </c>
      <c r="E8" s="183"/>
      <c r="F8" s="183"/>
      <c r="G8" s="72" t="str">
        <f>Dokumentationshilfe!O7</f>
        <v>%</v>
      </c>
    </row>
    <row r="9" spans="2:7" ht="15.75" thickBot="1" x14ac:dyDescent="0.25">
      <c r="B9" s="72" t="str">
        <f>Dokumentationshilfe!S5</f>
        <v>HbA1c</v>
      </c>
      <c r="C9" s="73">
        <f>Dokumentationshilfe!AB11</f>
        <v>5.7</v>
      </c>
      <c r="D9" s="183" t="str">
        <f>CONCATENATE(Dokumentationshilfe!V11," - ",Dokumentationshilfe!AH11)</f>
        <v>5.19 - 6.21</v>
      </c>
      <c r="E9" s="183"/>
      <c r="F9" s="183"/>
      <c r="G9" s="72" t="str">
        <f>Dokumentationshilfe!AG7</f>
        <v>%</v>
      </c>
    </row>
    <row r="10" spans="2:7" ht="15.75" thickBot="1" x14ac:dyDescent="0.25">
      <c r="B10" s="72" t="str">
        <f>Dokumentationshilfe!AK5</f>
        <v>HbA1c</v>
      </c>
      <c r="C10" s="73">
        <f>Dokumentationshilfe!AT11</f>
        <v>5.5</v>
      </c>
      <c r="D10" s="183" t="str">
        <f>CONCATENATE(Dokumentationshilfe!AN11," - ",Dokumentationshilfe!AZ11)</f>
        <v>5.01 - 5.99</v>
      </c>
      <c r="E10" s="183"/>
      <c r="F10" s="183"/>
      <c r="G10" s="72" t="str">
        <f>Dokumentationshilfe!AY7</f>
        <v>%</v>
      </c>
    </row>
    <row r="11" spans="2:7" ht="15.75" thickBot="1" x14ac:dyDescent="0.25">
      <c r="B11" s="72" t="str">
        <f>Dokumentationshilfe!A41</f>
        <v>HbA1c</v>
      </c>
      <c r="C11" s="73">
        <f>Dokumentationshilfe!J47</f>
        <v>5.6</v>
      </c>
      <c r="D11" s="183" t="str">
        <f>CONCATENATE(Dokumentationshilfe!D47," - ",Dokumentationshilfe!P47)</f>
        <v>5.1 - 6.1</v>
      </c>
      <c r="E11" s="183"/>
      <c r="F11" s="183"/>
      <c r="G11" s="72" t="str">
        <f>Dokumentationshilfe!O43</f>
        <v>%</v>
      </c>
    </row>
    <row r="12" spans="2:7" ht="15.75" thickBot="1" x14ac:dyDescent="0.25">
      <c r="B12" s="72" t="str">
        <f>Dokumentationshilfe!S41</f>
        <v>HbA1c</v>
      </c>
      <c r="C12" s="73">
        <f>Dokumentationshilfe!AB47</f>
        <v>6</v>
      </c>
      <c r="D12" s="183" t="str">
        <f>CONCATENATE(Dokumentationshilfe!V47," - ",Dokumentationshilfe!AH47)</f>
        <v>5.46 - 6.54</v>
      </c>
      <c r="E12" s="183"/>
      <c r="F12" s="183"/>
      <c r="G12" s="72" t="str">
        <f>Dokumentationshilfe!AG43</f>
        <v>%</v>
      </c>
    </row>
    <row r="13" spans="2:7" ht="15.75" thickBot="1" x14ac:dyDescent="0.25">
      <c r="B13" s="72" t="str">
        <f>Dokumentationshilfe!AK41</f>
        <v>HbA1c</v>
      </c>
      <c r="C13" s="73">
        <f>Dokumentationshilfe!AT47</f>
        <v>5.4</v>
      </c>
      <c r="D13" s="183" t="str">
        <f>CONCATENATE(Dokumentationshilfe!AN47," - ",Dokumentationshilfe!AZ47)</f>
        <v>4.92 - 5.88</v>
      </c>
      <c r="E13" s="183"/>
      <c r="F13" s="183"/>
      <c r="G13" s="72" t="str">
        <f>Dokumentationshilfe!AY43</f>
        <v>%</v>
      </c>
    </row>
    <row r="14" spans="2:7" ht="15.75" thickBot="1" x14ac:dyDescent="0.25">
      <c r="B14" s="72" t="str">
        <f>Dokumentationshilfe!A77</f>
        <v>HbA1c</v>
      </c>
      <c r="C14" s="73">
        <f>Dokumentationshilfe!J83</f>
        <v>8.1999999999999993</v>
      </c>
      <c r="D14" s="183" t="str">
        <f>CONCATENATE(Dokumentationshilfe!D83," - ",Dokumentationshilfe!P83)</f>
        <v>7.47 - 8.93</v>
      </c>
      <c r="E14" s="183"/>
      <c r="F14" s="183"/>
      <c r="G14" s="72" t="str">
        <f>Dokumentationshilfe!O79</f>
        <v>%</v>
      </c>
    </row>
    <row r="15" spans="2:7" ht="15.75" thickBot="1" x14ac:dyDescent="0.25">
      <c r="B15" s="72" t="str">
        <f>Dokumentationshilfe!S77</f>
        <v>HbA1c</v>
      </c>
      <c r="C15" s="73">
        <f>Dokumentationshilfe!AB83</f>
        <v>8</v>
      </c>
      <c r="D15" s="183" t="str">
        <f>CONCATENATE(Dokumentationshilfe!V83," - ",Dokumentationshilfe!AH83)</f>
        <v>7.28 - 8.72</v>
      </c>
      <c r="E15" s="183"/>
      <c r="F15" s="183"/>
      <c r="G15" s="72" t="str">
        <f>Dokumentationshilfe!AG79</f>
        <v>%</v>
      </c>
    </row>
    <row r="16" spans="2:7" ht="15.75" thickBot="1" x14ac:dyDescent="0.25">
      <c r="B16" s="72" t="str">
        <f>Dokumentationshilfe!AK77</f>
        <v>HbA1c</v>
      </c>
      <c r="C16" s="73">
        <f>Dokumentationshilfe!AT83</f>
        <v>7.6</v>
      </c>
      <c r="D16" s="183" t="str">
        <f>CONCATENATE(Dokumentationshilfe!AN83," - ",Dokumentationshilfe!AZ83)</f>
        <v>6.92 - 8.28</v>
      </c>
      <c r="E16" s="183"/>
      <c r="F16" s="183"/>
      <c r="G16" s="72" t="str">
        <f>Dokumentationshilfe!AY79</f>
        <v>%</v>
      </c>
    </row>
    <row r="17" spans="2:7" ht="15.75" thickBot="1" x14ac:dyDescent="0.25">
      <c r="B17" s="72" t="str">
        <f>Dokumentationshilfe!A113</f>
        <v>HbA1c</v>
      </c>
      <c r="C17" s="73">
        <f>Dokumentationshilfe!J119</f>
        <v>8.1</v>
      </c>
      <c r="D17" s="183" t="str">
        <f>CONCATENATE(Dokumentationshilfe!D119," - ",Dokumentationshilfe!P119)</f>
        <v>7.38 - 8.82</v>
      </c>
      <c r="E17" s="183"/>
      <c r="F17" s="183"/>
      <c r="G17" s="72" t="str">
        <f>Dokumentationshilfe!O115</f>
        <v>%</v>
      </c>
    </row>
    <row r="18" spans="2:7" ht="15.75" thickBot="1" x14ac:dyDescent="0.25">
      <c r="B18" s="72" t="str">
        <f>Dokumentationshilfe!S113</f>
        <v>HbA1c</v>
      </c>
      <c r="C18" s="73">
        <f>Dokumentationshilfe!AB119</f>
        <v>7.7</v>
      </c>
      <c r="D18" s="183" t="str">
        <f>CONCATENATE(Dokumentationshilfe!V119," - ",Dokumentationshilfe!AH119)</f>
        <v>7.01 - 8.39</v>
      </c>
      <c r="E18" s="183"/>
      <c r="F18" s="183"/>
      <c r="G18" s="72" t="str">
        <f>Dokumentationshilfe!AG115</f>
        <v>%</v>
      </c>
    </row>
    <row r="19" spans="2:7" ht="15.75" thickBot="1" x14ac:dyDescent="0.25">
      <c r="B19" s="72" t="str">
        <f>Dokumentationshilfe!AK113</f>
        <v>Test</v>
      </c>
      <c r="C19" s="73" t="str">
        <f>Dokumentationshilfe!AT119</f>
        <v/>
      </c>
      <c r="D19" s="183" t="str">
        <f>CONCATENATE(Dokumentationshilfe!AN119," - ",Dokumentationshilfe!AZ119)</f>
        <v xml:space="preserve"> - </v>
      </c>
      <c r="E19" s="183"/>
      <c r="F19" s="183"/>
      <c r="G19" s="72" t="str">
        <f>Dokumentationshilfe!AY115</f>
        <v>Einheit</v>
      </c>
    </row>
    <row r="20" spans="2:7" ht="15" x14ac:dyDescent="0.2">
      <c r="B20" s="74"/>
      <c r="C20" s="75"/>
      <c r="D20" s="197"/>
      <c r="E20" s="197"/>
      <c r="F20" s="197"/>
      <c r="G20" s="74"/>
    </row>
    <row r="21" spans="2:7" ht="15" x14ac:dyDescent="0.2">
      <c r="B21" s="76"/>
      <c r="C21" s="77"/>
      <c r="D21" s="196"/>
      <c r="E21" s="196"/>
      <c r="F21" s="196"/>
      <c r="G21" s="76"/>
    </row>
    <row r="22" spans="2:7" ht="15" x14ac:dyDescent="0.2">
      <c r="B22" s="76"/>
      <c r="C22" s="77"/>
      <c r="D22" s="196"/>
      <c r="E22" s="196"/>
      <c r="F22" s="196"/>
      <c r="G22" s="76"/>
    </row>
    <row r="23" spans="2:7" ht="15" x14ac:dyDescent="0.2">
      <c r="B23" s="76"/>
      <c r="C23" s="77"/>
      <c r="D23" s="196"/>
      <c r="E23" s="196"/>
      <c r="F23" s="196"/>
      <c r="G23" s="76"/>
    </row>
    <row r="24" spans="2:7" ht="15" x14ac:dyDescent="0.2">
      <c r="B24" s="76"/>
      <c r="C24" s="77"/>
      <c r="D24" s="196"/>
      <c r="E24" s="196"/>
      <c r="F24" s="196"/>
      <c r="G24" s="76"/>
    </row>
    <row r="25" spans="2:7" ht="15" x14ac:dyDescent="0.2">
      <c r="B25" s="76"/>
      <c r="C25" s="77"/>
      <c r="D25" s="196"/>
      <c r="E25" s="196"/>
      <c r="F25" s="196"/>
      <c r="G25" s="76"/>
    </row>
    <row r="26" spans="2:7" ht="15" x14ac:dyDescent="0.2">
      <c r="B26" s="76"/>
      <c r="C26" s="77"/>
      <c r="D26" s="196"/>
      <c r="E26" s="196"/>
      <c r="F26" s="196"/>
      <c r="G26" s="76"/>
    </row>
    <row r="27" spans="2:7" ht="15" x14ac:dyDescent="0.2">
      <c r="B27" s="76"/>
      <c r="C27" s="77"/>
      <c r="D27" s="196"/>
      <c r="E27" s="196"/>
      <c r="F27" s="196"/>
      <c r="G27" s="76"/>
    </row>
    <row r="28" spans="2:7" ht="15" x14ac:dyDescent="0.2">
      <c r="B28" s="76"/>
      <c r="C28" s="77"/>
      <c r="D28" s="196"/>
      <c r="E28" s="196"/>
      <c r="F28" s="196"/>
      <c r="G28" s="76"/>
    </row>
    <row r="29" spans="2:7" ht="15" x14ac:dyDescent="0.2">
      <c r="B29" s="76"/>
      <c r="C29" s="77"/>
      <c r="D29" s="196"/>
      <c r="E29" s="196"/>
      <c r="F29" s="196"/>
      <c r="G29" s="76"/>
    </row>
    <row r="30" spans="2:7" ht="15" x14ac:dyDescent="0.2">
      <c r="B30" s="76"/>
      <c r="C30" s="77"/>
      <c r="D30" s="196"/>
      <c r="E30" s="196"/>
      <c r="F30" s="196"/>
      <c r="G30" s="76"/>
    </row>
    <row r="31" spans="2:7" ht="15" x14ac:dyDescent="0.2">
      <c r="B31" s="76"/>
      <c r="C31" s="77"/>
      <c r="D31" s="196"/>
      <c r="E31" s="196"/>
      <c r="F31" s="196"/>
      <c r="G31" s="76"/>
    </row>
    <row r="32" spans="2:7" ht="15" x14ac:dyDescent="0.2">
      <c r="B32" s="76"/>
      <c r="C32" s="77"/>
      <c r="D32" s="196"/>
      <c r="E32" s="196"/>
      <c r="F32" s="196"/>
      <c r="G32" s="76"/>
    </row>
    <row r="33" spans="2:7" ht="15" x14ac:dyDescent="0.2">
      <c r="B33" s="76"/>
      <c r="C33" s="77"/>
      <c r="D33" s="196"/>
      <c r="E33" s="196"/>
      <c r="F33" s="196"/>
      <c r="G33" s="76"/>
    </row>
    <row r="34" spans="2:7" ht="15" x14ac:dyDescent="0.2">
      <c r="B34" s="76"/>
      <c r="C34" s="77"/>
      <c r="D34" s="196"/>
      <c r="E34" s="196"/>
      <c r="F34" s="196"/>
      <c r="G34" s="76"/>
    </row>
  </sheetData>
  <sheetProtection algorithmName="SHA-512" hashValue="dV14wvHrSoRx/Iz0HIZkLvNA6frD6CZMpDo/VcIAubMAOfWwlFHmW/IC1ARRCE6VFk34/UlPklsKEuhExpZ7pQ==" saltValue="ZqXmOJ4/vGm21VhqnrQzT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03" t="s">
        <v>215</v>
      </c>
      <c r="C2" s="204"/>
      <c r="D2" s="204"/>
      <c r="E2" s="204"/>
      <c r="F2" s="204"/>
      <c r="G2" s="205"/>
      <c r="I2" s="203" t="s">
        <v>216</v>
      </c>
      <c r="J2" s="204"/>
      <c r="K2" s="204"/>
      <c r="L2" s="204"/>
      <c r="M2" s="205"/>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217</v>
      </c>
      <c r="D4" s="86" t="s">
        <v>218</v>
      </c>
      <c r="E4" s="86" t="s">
        <v>219</v>
      </c>
      <c r="F4" s="86" t="s">
        <v>220</v>
      </c>
      <c r="G4" s="87" t="s">
        <v>221</v>
      </c>
      <c r="I4" s="211" t="s">
        <v>222</v>
      </c>
      <c r="J4" s="212"/>
      <c r="K4" s="212"/>
      <c r="L4" s="212"/>
      <c r="M4" s="213"/>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223</v>
      </c>
      <c r="K5" s="94" t="s">
        <v>224</v>
      </c>
      <c r="L5" s="94" t="s">
        <v>225</v>
      </c>
      <c r="M5" s="95" t="s">
        <v>226</v>
      </c>
    </row>
    <row r="6" spans="2:13" ht="16.5" customHeight="1" x14ac:dyDescent="0.2">
      <c r="B6" s="96"/>
      <c r="G6" s="97"/>
      <c r="I6" s="98" t="str">
        <f>Dokumentationshilfe!A5</f>
        <v>HbA1c</v>
      </c>
      <c r="J6" s="99"/>
      <c r="K6" s="99"/>
      <c r="L6" s="100">
        <f>Dokumentationshilfe!J11</f>
        <v>5.9</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227</v>
      </c>
      <c r="C7" s="214" t="str">
        <f>IF(OR(F5="VK manuell eingeben",F5="Parameter eingeben"),"",IF(OR(F5=0,F5=""),"",IF(AND(E5="",F5&lt;&gt;"",F5&lt;&gt;0),_xlfn.CONCAT(Hilfstabelle!Q39,MAX(C5,D5)-F5,Hilfstabelle!Q40,MAX(C5,D5)+F5,Hilfstabelle!Q41),IF(E5&lt;F5,Hilfstabelle!Q43,IF(E5&gt;F5,Hilfstabelle!Q44,"")))))</f>
        <v/>
      </c>
      <c r="D7" s="214"/>
      <c r="E7" s="214"/>
      <c r="F7" s="214"/>
      <c r="G7" s="215"/>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16"/>
      <c r="D8" s="216"/>
      <c r="E8" s="216"/>
      <c r="F8" s="216"/>
      <c r="G8" s="217"/>
      <c r="I8" s="103" t="str">
        <f>Dokumentationshilfe!AK5</f>
        <v>HbA1c</v>
      </c>
      <c r="J8" s="104"/>
      <c r="K8" s="104"/>
      <c r="L8" s="105">
        <f>Dokumentationshilfe!AT11</f>
        <v>5.5</v>
      </c>
      <c r="M8" s="106" t="str">
        <f t="shared" si="0"/>
        <v>Analysesystem wählen</v>
      </c>
    </row>
    <row r="9" spans="2:13" ht="16.5" customHeight="1" thickBot="1" x14ac:dyDescent="0.25">
      <c r="B9" s="107"/>
      <c r="C9" s="218"/>
      <c r="D9" s="218"/>
      <c r="E9" s="218"/>
      <c r="F9" s="218"/>
      <c r="G9" s="219"/>
      <c r="I9" s="98" t="str">
        <f>Dokumentationshilfe!A41</f>
        <v>HbA1c</v>
      </c>
      <c r="J9" s="99"/>
      <c r="K9" s="99"/>
      <c r="L9" s="100">
        <f>Dokumentationshilfe!J47</f>
        <v>5.6</v>
      </c>
      <c r="M9" s="101" t="str">
        <f t="shared" si="0"/>
        <v>Analysesystem wählen</v>
      </c>
    </row>
    <row r="10" spans="2:13" ht="16.5" customHeight="1" thickTop="1" x14ac:dyDescent="0.2">
      <c r="I10" s="98" t="str">
        <f>Dokumentationshilfe!S41</f>
        <v>HbA1c</v>
      </c>
      <c r="J10" s="99"/>
      <c r="K10" s="99"/>
      <c r="L10" s="100">
        <f>Dokumentationshilfe!AB47</f>
        <v>6</v>
      </c>
      <c r="M10" s="101" t="str">
        <f t="shared" si="0"/>
        <v>Analysesystem wählen</v>
      </c>
    </row>
    <row r="11" spans="2:13" ht="16.5" customHeight="1" thickBot="1" x14ac:dyDescent="0.25">
      <c r="I11" s="103" t="str">
        <f>Dokumentationshilfe!AK41</f>
        <v>HbA1c</v>
      </c>
      <c r="J11" s="104"/>
      <c r="K11" s="104"/>
      <c r="L11" s="105">
        <f>Dokumentationshilfe!AT47</f>
        <v>5.4</v>
      </c>
      <c r="M11" s="106" t="str">
        <f t="shared" si="0"/>
        <v>Analysesystem wählen</v>
      </c>
    </row>
    <row r="12" spans="2:13" ht="16.5" customHeight="1" thickTop="1" thickBot="1" x14ac:dyDescent="0.3">
      <c r="B12" s="220" t="s">
        <v>228</v>
      </c>
      <c r="C12" s="221"/>
      <c r="D12" s="221"/>
      <c r="E12" s="221"/>
      <c r="F12" s="221"/>
      <c r="G12" s="222"/>
      <c r="I12" s="98" t="str">
        <f>Dokumentationshilfe!A77</f>
        <v>HbA1c</v>
      </c>
      <c r="J12" s="99"/>
      <c r="K12" s="99"/>
      <c r="L12" s="100">
        <f>Dokumentationshilfe!J83</f>
        <v>8.1999999999999993</v>
      </c>
      <c r="M12" s="101" t="str">
        <f t="shared" si="0"/>
        <v>Analysesystem wählen</v>
      </c>
    </row>
    <row r="13" spans="2:13" ht="16.5" customHeight="1" thickBot="1" x14ac:dyDescent="0.25">
      <c r="B13" s="96"/>
      <c r="G13" s="97"/>
      <c r="I13" s="98" t="str">
        <f>Dokumentationshilfe!S77</f>
        <v>HbA1c</v>
      </c>
      <c r="J13" s="99"/>
      <c r="K13" s="99"/>
      <c r="L13" s="100">
        <f>Dokumentationshilfe!AB83</f>
        <v>8</v>
      </c>
      <c r="M13" s="101" t="str">
        <f t="shared" si="0"/>
        <v>Analysesystem wählen</v>
      </c>
    </row>
    <row r="14" spans="2:13" ht="16.5" customHeight="1" x14ac:dyDescent="0.2">
      <c r="B14" s="108" t="s">
        <v>229</v>
      </c>
      <c r="C14" s="210" t="s">
        <v>230</v>
      </c>
      <c r="D14" s="210"/>
      <c r="E14" s="109" t="s">
        <v>231</v>
      </c>
      <c r="F14" s="110" t="s">
        <v>232</v>
      </c>
      <c r="G14" s="111"/>
      <c r="I14" s="103" t="str">
        <f>Dokumentationshilfe!AK77</f>
        <v>HbA1c</v>
      </c>
      <c r="J14" s="104"/>
      <c r="K14" s="104"/>
      <c r="L14" s="105">
        <f>Dokumentationshilfe!AT83</f>
        <v>7.6</v>
      </c>
      <c r="M14" s="106" t="str">
        <f t="shared" si="0"/>
        <v>Analysesystem wählen</v>
      </c>
    </row>
    <row r="15" spans="2:13" ht="16.5" customHeight="1" thickBot="1" x14ac:dyDescent="0.25">
      <c r="B15" s="116"/>
      <c r="C15" s="202"/>
      <c r="D15" s="202"/>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8.1</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12" t="str">
        <f>Dokumentationshilfe!AK113</f>
        <v>Test</v>
      </c>
      <c r="J17" s="113"/>
      <c r="K17" s="113"/>
      <c r="L17" s="114" t="str">
        <f>Dokumentationshilfe!AT119</f>
        <v/>
      </c>
      <c r="M17" s="115" t="str">
        <f t="shared" si="0"/>
        <v>Analysesystem wählen</v>
      </c>
    </row>
    <row r="18" spans="2:13" ht="16.5" customHeight="1" thickTop="1" thickBot="1" x14ac:dyDescent="0.3">
      <c r="B18" s="203" t="s">
        <v>233</v>
      </c>
      <c r="C18" s="204"/>
      <c r="D18" s="204"/>
      <c r="E18" s="204"/>
      <c r="F18" s="204"/>
      <c r="G18" s="205"/>
    </row>
    <row r="19" spans="2:13" ht="16.5" customHeight="1" thickBot="1" x14ac:dyDescent="0.25">
      <c r="B19" s="82"/>
      <c r="C19" s="83"/>
      <c r="D19" s="83"/>
      <c r="E19" s="83"/>
      <c r="F19" s="83"/>
      <c r="G19" s="84"/>
    </row>
    <row r="20" spans="2:13" ht="16.5" customHeight="1" x14ac:dyDescent="0.2">
      <c r="B20" s="206" t="s">
        <v>234</v>
      </c>
      <c r="C20" s="207"/>
      <c r="D20" s="208" t="str">
        <f>CONCATENATE("Mittelwert der Messwerte von ",C21," (MW):")</f>
        <v>Mittelwert der Messwerte von Auswahl (MW):</v>
      </c>
      <c r="E20" s="209"/>
      <c r="F20" s="209"/>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36</v>
      </c>
      <c r="D21" s="198" t="str">
        <f>CONCATENATE("Variationskoeffiezient der Messwerte von ",C21," (VK):")</f>
        <v>Variationskoeffiezient der Messwerte von Auswahl (VK):</v>
      </c>
      <c r="E21" s="199"/>
      <c r="F21" s="199"/>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198" t="str">
        <f>CONCATENATE("Standardabweichung der Messwerte von ",C21," (s):")</f>
        <v>Standardabweichung der Messwerte von Auswahl (s):</v>
      </c>
      <c r="E22" s="199"/>
      <c r="F22" s="199"/>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198" t="str">
        <f>CONCATENATE("Maximale absolute Spannweite der Messwerte von ",C21,":")</f>
        <v>Maximale absolute Spannweite der Messwerte von Auswahl:</v>
      </c>
      <c r="E23" s="199"/>
      <c r="F23" s="199"/>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198" t="str">
        <f>CONCATENATE("Maximale relative Spannweite der Messwerte von ",C21," in s:")</f>
        <v>Maximale relative Spannweite der Messwerte von Auswahl in s:</v>
      </c>
      <c r="E24" s="199"/>
      <c r="F24" s="199"/>
      <c r="G24" s="123" t="str">
        <f>IF(OR(C21="Auswahl",C21=""),"Parameter auswählen",IFERROR(_xlfn.TEXTJOIN( ,FALSE,ROUND(G23/G22,2)," s"),"0"))</f>
        <v>Parameter auswählen</v>
      </c>
    </row>
    <row r="25" spans="2:13" ht="16.5" customHeight="1" x14ac:dyDescent="0.2">
      <c r="B25" s="96"/>
      <c r="D25" s="198" t="str">
        <f>CONCATENATE("max. rel. Spannweite der Messwerte von ",C21," in s (s gemäss Qualab):")</f>
        <v>max. rel. Spannweite der Messwerte von Auswahl in s (s gemäss Qualab):</v>
      </c>
      <c r="E25" s="199"/>
      <c r="F25" s="199"/>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00" t="str">
        <f>CONCATENATE("Anzahl Messungen des Parameter ",C21,":")</f>
        <v>Anzahl Messungen des Parameter Auswahl:</v>
      </c>
      <c r="E26" s="201"/>
      <c r="F26" s="201"/>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23" t="s">
        <v>50</v>
      </c>
      <c r="C3" s="223"/>
      <c r="D3" s="223"/>
      <c r="E3" s="223"/>
    </row>
    <row r="4" spans="2:8" x14ac:dyDescent="0.2">
      <c r="G4" s="57"/>
      <c r="H4" s="8"/>
    </row>
    <row r="5" spans="2:8" x14ac:dyDescent="0.2">
      <c r="B5" s="22" t="s">
        <v>51</v>
      </c>
      <c r="C5" s="58" t="s">
        <v>52</v>
      </c>
      <c r="D5" s="58" t="s">
        <v>53</v>
      </c>
      <c r="E5" s="22" t="s">
        <v>54</v>
      </c>
      <c r="F5" t="s">
        <v>235</v>
      </c>
      <c r="G5" s="57" t="s">
        <v>236</v>
      </c>
    </row>
    <row r="6" spans="2:8" x14ac:dyDescent="0.2">
      <c r="B6" s="22" t="s">
        <v>55</v>
      </c>
      <c r="C6" s="61">
        <v>0.27</v>
      </c>
      <c r="D6" s="63">
        <v>0.27</v>
      </c>
      <c r="E6" s="59" t="s">
        <v>97</v>
      </c>
      <c r="F6" s="126"/>
    </row>
    <row r="7" spans="2:8" x14ac:dyDescent="0.2">
      <c r="B7" s="22" t="s">
        <v>56</v>
      </c>
      <c r="C7" s="61">
        <v>0.27</v>
      </c>
      <c r="D7" s="63">
        <v>0.27</v>
      </c>
      <c r="E7" s="59" t="s">
        <v>97</v>
      </c>
      <c r="F7" s="126"/>
    </row>
    <row r="8" spans="2:8" x14ac:dyDescent="0.2">
      <c r="B8" s="22" t="s">
        <v>57</v>
      </c>
      <c r="C8" s="61">
        <v>0.25</v>
      </c>
      <c r="D8" s="63" t="s">
        <v>203</v>
      </c>
      <c r="E8" s="22" t="s">
        <v>1</v>
      </c>
      <c r="F8" s="126"/>
    </row>
    <row r="9" spans="2:8" x14ac:dyDescent="0.2">
      <c r="B9" s="22" t="s">
        <v>58</v>
      </c>
      <c r="C9" s="61">
        <v>0.18</v>
      </c>
      <c r="D9" s="61">
        <v>0.2</v>
      </c>
      <c r="E9" s="22" t="s">
        <v>49</v>
      </c>
      <c r="F9" s="126">
        <v>0.05</v>
      </c>
    </row>
    <row r="10" spans="2:8" x14ac:dyDescent="0.2">
      <c r="B10" s="22" t="s">
        <v>59</v>
      </c>
      <c r="C10" s="61">
        <v>0.18</v>
      </c>
      <c r="D10" s="61">
        <v>0.2</v>
      </c>
      <c r="E10" s="22" t="s">
        <v>49</v>
      </c>
      <c r="F10" s="126">
        <v>0.05</v>
      </c>
    </row>
    <row r="11" spans="2:8" x14ac:dyDescent="0.2">
      <c r="B11" s="22" t="s">
        <v>60</v>
      </c>
      <c r="C11" s="61">
        <v>0.12</v>
      </c>
      <c r="D11" s="61">
        <v>0.15</v>
      </c>
      <c r="E11" s="22" t="s">
        <v>62</v>
      </c>
      <c r="F11" s="126">
        <v>0.05</v>
      </c>
    </row>
    <row r="12" spans="2:8" x14ac:dyDescent="0.2">
      <c r="B12" s="22" t="s">
        <v>61</v>
      </c>
      <c r="C12" s="61">
        <v>0.12</v>
      </c>
      <c r="D12" s="61">
        <v>0.15</v>
      </c>
      <c r="E12" s="22" t="s">
        <v>62</v>
      </c>
      <c r="F12" s="126">
        <v>0.05</v>
      </c>
    </row>
    <row r="13" spans="2:8" x14ac:dyDescent="0.2">
      <c r="B13" s="22" t="s">
        <v>63</v>
      </c>
      <c r="C13" s="61">
        <v>0.18</v>
      </c>
      <c r="D13" s="61">
        <v>0.2</v>
      </c>
      <c r="E13" s="22" t="s">
        <v>49</v>
      </c>
      <c r="F13" s="126">
        <v>0.05</v>
      </c>
    </row>
    <row r="14" spans="2:8" x14ac:dyDescent="0.2">
      <c r="B14" s="22" t="s">
        <v>64</v>
      </c>
      <c r="C14" s="61">
        <v>0.18</v>
      </c>
      <c r="D14" s="61">
        <v>0.2</v>
      </c>
      <c r="E14" s="22" t="s">
        <v>49</v>
      </c>
      <c r="F14" s="126">
        <v>0.05</v>
      </c>
    </row>
    <row r="15" spans="2:8" x14ac:dyDescent="0.2">
      <c r="B15" s="22" t="s">
        <v>65</v>
      </c>
      <c r="C15" s="61">
        <v>0.18</v>
      </c>
      <c r="D15" s="61">
        <v>0.2</v>
      </c>
      <c r="E15" s="22" t="s">
        <v>49</v>
      </c>
      <c r="F15" s="126">
        <v>0.06</v>
      </c>
    </row>
    <row r="16" spans="2:8" x14ac:dyDescent="0.2">
      <c r="B16" s="22" t="s">
        <v>237</v>
      </c>
      <c r="C16" s="61">
        <v>0.18</v>
      </c>
      <c r="D16" s="61">
        <v>0.2</v>
      </c>
      <c r="E16" s="22" t="s">
        <v>49</v>
      </c>
      <c r="F16" s="126">
        <v>0.06</v>
      </c>
    </row>
    <row r="17" spans="2:6" x14ac:dyDescent="0.2">
      <c r="B17" s="22" t="s">
        <v>66</v>
      </c>
      <c r="C17" s="61">
        <v>0.18</v>
      </c>
      <c r="D17" s="61">
        <v>0.2</v>
      </c>
      <c r="E17" s="22" t="s">
        <v>49</v>
      </c>
      <c r="F17" s="126">
        <v>0.05</v>
      </c>
    </row>
    <row r="18" spans="2:6" x14ac:dyDescent="0.2">
      <c r="B18" s="22" t="s">
        <v>67</v>
      </c>
      <c r="C18" s="61">
        <v>0.18</v>
      </c>
      <c r="D18" s="61">
        <v>0.2</v>
      </c>
      <c r="E18" s="22" t="s">
        <v>49</v>
      </c>
      <c r="F18" s="126">
        <v>0.05</v>
      </c>
    </row>
    <row r="19" spans="2:6" ht="17.25" customHeight="1" x14ac:dyDescent="0.2">
      <c r="B19" s="22" t="s">
        <v>68</v>
      </c>
      <c r="C19" s="61">
        <v>0.18</v>
      </c>
      <c r="D19" s="61">
        <v>0.2</v>
      </c>
      <c r="E19" s="22" t="s">
        <v>49</v>
      </c>
      <c r="F19" s="126">
        <v>0.05</v>
      </c>
    </row>
    <row r="20" spans="2:6" ht="17.25" customHeight="1" x14ac:dyDescent="0.2">
      <c r="B20" s="22" t="s">
        <v>69</v>
      </c>
      <c r="C20" s="61">
        <v>0.18</v>
      </c>
      <c r="D20" s="61">
        <v>0.2</v>
      </c>
      <c r="E20" s="22" t="s">
        <v>49</v>
      </c>
      <c r="F20" s="126">
        <v>0.05</v>
      </c>
    </row>
    <row r="21" spans="2:6" ht="17.25" customHeight="1" x14ac:dyDescent="0.2">
      <c r="C21" s="61"/>
      <c r="D21" s="61"/>
      <c r="F21" s="126"/>
    </row>
    <row r="22" spans="2:6" x14ac:dyDescent="0.2">
      <c r="B22" s="22" t="s">
        <v>70</v>
      </c>
      <c r="C22" s="61">
        <v>0.18</v>
      </c>
      <c r="D22" s="61">
        <v>0.2</v>
      </c>
      <c r="E22" s="59" t="s">
        <v>73</v>
      </c>
      <c r="F22" s="126">
        <v>0.05</v>
      </c>
    </row>
    <row r="23" spans="2:6" ht="16.5" customHeight="1" x14ac:dyDescent="0.2">
      <c r="B23" s="22" t="s">
        <v>71</v>
      </c>
      <c r="C23" s="61">
        <v>0.18</v>
      </c>
      <c r="D23" s="61">
        <v>0.2</v>
      </c>
      <c r="E23" s="59" t="s">
        <v>73</v>
      </c>
      <c r="F23" s="126">
        <v>0.05</v>
      </c>
    </row>
    <row r="24" spans="2:6" ht="12.6" customHeight="1" x14ac:dyDescent="0.2">
      <c r="B24" s="22" t="s">
        <v>72</v>
      </c>
      <c r="C24" s="61">
        <v>0.18</v>
      </c>
      <c r="D24" s="61">
        <v>0.2</v>
      </c>
      <c r="E24" s="59" t="s">
        <v>73</v>
      </c>
      <c r="F24" s="126">
        <v>0.05</v>
      </c>
    </row>
    <row r="25" spans="2:6" ht="16.5" customHeight="1" x14ac:dyDescent="0.2">
      <c r="B25" s="59" t="s">
        <v>74</v>
      </c>
      <c r="C25" s="61">
        <v>0.25</v>
      </c>
      <c r="D25" s="61">
        <v>0.15</v>
      </c>
      <c r="E25" s="59" t="s">
        <v>73</v>
      </c>
      <c r="F25" s="126">
        <v>0.05</v>
      </c>
    </row>
    <row r="26" spans="2:6" ht="16.5" customHeight="1" x14ac:dyDescent="0.2">
      <c r="B26" s="59" t="s">
        <v>75</v>
      </c>
      <c r="C26" s="61">
        <v>0.25</v>
      </c>
      <c r="D26" s="61">
        <v>0.15</v>
      </c>
      <c r="E26" s="59" t="s">
        <v>73</v>
      </c>
      <c r="F26" s="126">
        <v>0.05</v>
      </c>
    </row>
    <row r="27" spans="2:6" ht="12.6" customHeight="1" x14ac:dyDescent="0.2">
      <c r="B27" s="59" t="s">
        <v>76</v>
      </c>
      <c r="C27" s="61">
        <v>0.25</v>
      </c>
      <c r="D27" s="61">
        <v>0.15</v>
      </c>
      <c r="E27" s="59" t="s">
        <v>73</v>
      </c>
      <c r="F27" s="126">
        <v>0.05</v>
      </c>
    </row>
    <row r="28" spans="2:6" ht="12.6" customHeight="1" x14ac:dyDescent="0.2">
      <c r="B28" s="59" t="s">
        <v>77</v>
      </c>
      <c r="C28" s="61">
        <v>0.25</v>
      </c>
      <c r="D28" s="61">
        <v>0.15</v>
      </c>
      <c r="E28" s="59" t="s">
        <v>73</v>
      </c>
      <c r="F28" s="126">
        <v>0.05</v>
      </c>
    </row>
    <row r="29" spans="2:6" ht="12.6" customHeight="1" x14ac:dyDescent="0.2">
      <c r="B29" s="59" t="s">
        <v>78</v>
      </c>
      <c r="C29" s="61">
        <v>0.25</v>
      </c>
      <c r="D29" s="61">
        <v>0.15</v>
      </c>
      <c r="E29" s="59" t="s">
        <v>73</v>
      </c>
      <c r="F29" s="126">
        <v>0.05</v>
      </c>
    </row>
    <row r="30" spans="2:6" ht="12.6" customHeight="1" x14ac:dyDescent="0.2">
      <c r="B30" s="59" t="s">
        <v>79</v>
      </c>
      <c r="C30" s="61">
        <v>0.18</v>
      </c>
      <c r="D30" s="61">
        <v>0.2</v>
      </c>
      <c r="E30" s="59" t="s">
        <v>73</v>
      </c>
      <c r="F30" s="126">
        <v>0.05</v>
      </c>
    </row>
    <row r="31" spans="2:6" ht="12.6" customHeight="1" x14ac:dyDescent="0.2">
      <c r="B31" s="59" t="s">
        <v>80</v>
      </c>
      <c r="C31" s="61">
        <v>0.09</v>
      </c>
      <c r="D31" s="61">
        <v>0.15</v>
      </c>
      <c r="E31" s="59" t="s">
        <v>48</v>
      </c>
      <c r="F31" s="126">
        <v>0.05</v>
      </c>
    </row>
    <row r="32" spans="2:6" ht="12.6" customHeight="1" x14ac:dyDescent="0.2">
      <c r="B32" s="59" t="s">
        <v>238</v>
      </c>
      <c r="C32" s="61">
        <v>0.09</v>
      </c>
      <c r="D32" s="61">
        <v>0.15</v>
      </c>
      <c r="E32" s="59" t="s">
        <v>48</v>
      </c>
      <c r="F32" s="126">
        <v>0.05</v>
      </c>
    </row>
    <row r="33" spans="2:7" ht="12.6" customHeight="1" x14ac:dyDescent="0.2">
      <c r="B33" s="59" t="s">
        <v>81</v>
      </c>
      <c r="C33" s="61">
        <v>0.09</v>
      </c>
      <c r="D33" s="61">
        <v>0.15</v>
      </c>
      <c r="E33" s="59" t="s">
        <v>48</v>
      </c>
      <c r="F33" s="126">
        <v>0.05</v>
      </c>
    </row>
    <row r="34" spans="2:7" ht="12.6" customHeight="1" x14ac:dyDescent="0.2">
      <c r="B34" s="59" t="s">
        <v>82</v>
      </c>
      <c r="C34" s="61">
        <v>0.09</v>
      </c>
      <c r="D34" s="61">
        <v>0.15</v>
      </c>
      <c r="E34" s="59" t="s">
        <v>48</v>
      </c>
      <c r="F34" s="126">
        <v>0.05</v>
      </c>
    </row>
    <row r="35" spans="2:7" ht="12.6" customHeight="1" x14ac:dyDescent="0.2">
      <c r="B35" s="22" t="s">
        <v>47</v>
      </c>
      <c r="C35" s="61">
        <v>0.06</v>
      </c>
      <c r="D35" s="61">
        <v>0.06</v>
      </c>
      <c r="E35" s="22" t="s">
        <v>48</v>
      </c>
      <c r="F35" s="126">
        <v>0.05</v>
      </c>
    </row>
    <row r="36" spans="2:7" ht="12.6" customHeight="1" x14ac:dyDescent="0.2">
      <c r="B36" s="22" t="s">
        <v>83</v>
      </c>
      <c r="C36" s="61">
        <v>0.06</v>
      </c>
      <c r="D36" s="61">
        <v>0.06</v>
      </c>
      <c r="E36" s="22" t="s">
        <v>48</v>
      </c>
      <c r="F36" s="126">
        <v>0.05</v>
      </c>
    </row>
    <row r="37" spans="2:7" ht="12.6" customHeight="1" x14ac:dyDescent="0.2">
      <c r="B37" s="22" t="s">
        <v>84</v>
      </c>
      <c r="C37" s="61">
        <v>0.06</v>
      </c>
      <c r="D37" s="61">
        <v>0.06</v>
      </c>
      <c r="E37" s="22" t="s">
        <v>48</v>
      </c>
      <c r="F37" s="126">
        <v>0.05</v>
      </c>
    </row>
    <row r="38" spans="2:7" ht="12.6" customHeight="1" x14ac:dyDescent="0.2">
      <c r="B38" s="22" t="s">
        <v>85</v>
      </c>
      <c r="C38" s="61">
        <v>0.1</v>
      </c>
      <c r="D38" s="61">
        <v>0.15</v>
      </c>
      <c r="E38" s="22" t="s">
        <v>48</v>
      </c>
      <c r="F38" s="126">
        <v>0.05</v>
      </c>
    </row>
    <row r="39" spans="2:7" ht="12.6" customHeight="1" x14ac:dyDescent="0.2">
      <c r="B39" s="22" t="s">
        <v>86</v>
      </c>
      <c r="C39" s="61">
        <v>0.1</v>
      </c>
      <c r="D39" s="61">
        <v>0.15</v>
      </c>
      <c r="E39" s="22" t="s">
        <v>48</v>
      </c>
      <c r="F39" s="126">
        <v>0.05</v>
      </c>
    </row>
    <row r="40" spans="2:7" ht="12.6" customHeight="1" x14ac:dyDescent="0.2">
      <c r="B40" s="59" t="s">
        <v>204</v>
      </c>
      <c r="C40" s="61">
        <v>0.1</v>
      </c>
      <c r="D40" s="61">
        <v>0.15</v>
      </c>
      <c r="E40" s="22" t="s">
        <v>48</v>
      </c>
      <c r="F40" s="126">
        <v>0.05</v>
      </c>
    </row>
    <row r="41" spans="2:7" ht="12.6" customHeight="1" x14ac:dyDescent="0.2">
      <c r="B41" s="22" t="s">
        <v>87</v>
      </c>
      <c r="C41" s="61">
        <v>0.1</v>
      </c>
      <c r="D41" s="61">
        <v>0.15</v>
      </c>
      <c r="E41" s="22" t="s">
        <v>48</v>
      </c>
      <c r="F41" s="126">
        <v>0.05</v>
      </c>
    </row>
    <row r="42" spans="2:7" ht="12.6" customHeight="1" x14ac:dyDescent="0.2">
      <c r="B42" s="22" t="s">
        <v>88</v>
      </c>
      <c r="C42" s="61">
        <v>0.1</v>
      </c>
      <c r="D42" s="61">
        <v>0.15</v>
      </c>
      <c r="E42" s="22" t="s">
        <v>48</v>
      </c>
      <c r="F42" s="126">
        <v>0.05</v>
      </c>
    </row>
    <row r="43" spans="2:7" ht="12.6" customHeight="1" x14ac:dyDescent="0.2">
      <c r="B43" s="22" t="s">
        <v>89</v>
      </c>
      <c r="C43" s="61">
        <v>0.1</v>
      </c>
      <c r="D43" s="61">
        <v>0.15</v>
      </c>
      <c r="E43" s="22" t="s">
        <v>48</v>
      </c>
      <c r="F43" s="126">
        <v>0.05</v>
      </c>
    </row>
    <row r="44" spans="2:7" ht="12.6" customHeight="1" x14ac:dyDescent="0.2">
      <c r="B44" s="22" t="s">
        <v>90</v>
      </c>
      <c r="C44" s="61">
        <v>0.21</v>
      </c>
      <c r="D44" s="63">
        <v>0.21</v>
      </c>
      <c r="E44" s="22" t="s">
        <v>46</v>
      </c>
      <c r="F44" s="126">
        <v>0.09</v>
      </c>
      <c r="G44" s="127" t="s">
        <v>239</v>
      </c>
    </row>
    <row r="45" spans="2:7" ht="12.6" customHeight="1" x14ac:dyDescent="0.2">
      <c r="B45" s="22" t="s">
        <v>91</v>
      </c>
      <c r="C45" s="61">
        <v>0.18</v>
      </c>
      <c r="D45" s="61">
        <v>0.18</v>
      </c>
      <c r="E45" s="22" t="s">
        <v>49</v>
      </c>
      <c r="F45" s="126"/>
    </row>
    <row r="46" spans="2:7" ht="12.6" customHeight="1" x14ac:dyDescent="0.2">
      <c r="B46" s="22" t="s">
        <v>92</v>
      </c>
      <c r="C46" s="61">
        <v>0.18</v>
      </c>
      <c r="D46" s="61">
        <v>0.18</v>
      </c>
      <c r="E46" s="22" t="s">
        <v>49</v>
      </c>
      <c r="F46" s="126"/>
    </row>
    <row r="47" spans="2:7" ht="12.6" customHeight="1" x14ac:dyDescent="0.2">
      <c r="B47" s="22" t="s">
        <v>93</v>
      </c>
      <c r="C47" s="61">
        <v>0.18</v>
      </c>
      <c r="D47" s="61">
        <v>0.2</v>
      </c>
      <c r="E47" s="22" t="s">
        <v>49</v>
      </c>
      <c r="F47" s="126">
        <v>0.05</v>
      </c>
    </row>
    <row r="48" spans="2:7" ht="12.6" customHeight="1" x14ac:dyDescent="0.2">
      <c r="B48" s="22" t="s">
        <v>94</v>
      </c>
      <c r="C48" s="61">
        <v>0.25</v>
      </c>
      <c r="D48" s="63">
        <v>0.2</v>
      </c>
      <c r="E48" s="22" t="s">
        <v>1</v>
      </c>
      <c r="F48" s="126">
        <v>0.06</v>
      </c>
    </row>
    <row r="49" spans="2:6" ht="12.6" customHeight="1" x14ac:dyDescent="0.2">
      <c r="B49" s="22" t="s">
        <v>95</v>
      </c>
      <c r="C49" s="61">
        <v>0.21</v>
      </c>
      <c r="D49" s="61">
        <v>0.21</v>
      </c>
      <c r="E49" s="22" t="s">
        <v>97</v>
      </c>
      <c r="F49" s="126">
        <v>0.02</v>
      </c>
    </row>
    <row r="50" spans="2:6" x14ac:dyDescent="0.2">
      <c r="B50" s="22" t="s">
        <v>96</v>
      </c>
      <c r="C50" s="61">
        <v>0.21</v>
      </c>
      <c r="D50" s="61">
        <v>0.21</v>
      </c>
      <c r="E50" s="22" t="s">
        <v>97</v>
      </c>
      <c r="F50" s="126">
        <v>0.02</v>
      </c>
    </row>
    <row r="51" spans="2:6" x14ac:dyDescent="0.2">
      <c r="B51" s="22" t="s">
        <v>98</v>
      </c>
      <c r="C51" s="61">
        <v>0.24</v>
      </c>
      <c r="D51" s="61">
        <v>0.24</v>
      </c>
      <c r="E51" s="22" t="s">
        <v>97</v>
      </c>
      <c r="F51" s="126"/>
    </row>
    <row r="52" spans="2:6" x14ac:dyDescent="0.2">
      <c r="B52" s="22" t="s">
        <v>99</v>
      </c>
      <c r="C52" s="61">
        <v>0.24</v>
      </c>
      <c r="D52" s="61">
        <v>0.24</v>
      </c>
      <c r="E52" s="22" t="s">
        <v>97</v>
      </c>
      <c r="F52" s="126"/>
    </row>
    <row r="53" spans="2:6" x14ac:dyDescent="0.2">
      <c r="B53" s="22" t="s">
        <v>100</v>
      </c>
      <c r="C53" s="61">
        <v>0.24</v>
      </c>
      <c r="D53" s="61">
        <v>0.24</v>
      </c>
      <c r="E53" s="22" t="s">
        <v>97</v>
      </c>
      <c r="F53" s="126"/>
    </row>
    <row r="54" spans="2:6" ht="14.25" x14ac:dyDescent="0.2">
      <c r="B54" s="22" t="s">
        <v>101</v>
      </c>
      <c r="C54" s="61">
        <v>0.25</v>
      </c>
      <c r="D54" s="60">
        <v>5.3999999999999999E-2</v>
      </c>
      <c r="E54" s="59" t="s">
        <v>106</v>
      </c>
      <c r="F54" s="126"/>
    </row>
    <row r="55" spans="2:6" ht="14.25" x14ac:dyDescent="0.2">
      <c r="B55" s="22" t="s">
        <v>102</v>
      </c>
      <c r="C55" s="61">
        <v>0.25</v>
      </c>
      <c r="D55" s="60">
        <v>5.3999999999999999E-2</v>
      </c>
      <c r="E55" s="59" t="s">
        <v>106</v>
      </c>
      <c r="F55" s="126"/>
    </row>
    <row r="56" spans="2:6" ht="14.25" x14ac:dyDescent="0.2">
      <c r="B56" s="22" t="s">
        <v>103</v>
      </c>
      <c r="C56" s="61">
        <v>0.25</v>
      </c>
      <c r="D56" s="60">
        <v>5.3999999999999999E-2</v>
      </c>
      <c r="E56" s="59" t="s">
        <v>106</v>
      </c>
      <c r="F56" s="126"/>
    </row>
    <row r="57" spans="2:6" ht="14.25" x14ac:dyDescent="0.2">
      <c r="B57" s="22" t="s">
        <v>104</v>
      </c>
      <c r="C57" s="61">
        <v>0.25</v>
      </c>
      <c r="D57" s="60">
        <v>5.3999999999999999E-2</v>
      </c>
      <c r="E57" s="59" t="s">
        <v>106</v>
      </c>
      <c r="F57" s="126"/>
    </row>
    <row r="58" spans="2:6" ht="14.25" x14ac:dyDescent="0.2">
      <c r="B58" s="22" t="s">
        <v>105</v>
      </c>
      <c r="C58" s="58">
        <v>0.25</v>
      </c>
      <c r="D58" s="60">
        <v>5.3999999999999999E-2</v>
      </c>
      <c r="E58" s="59" t="s">
        <v>106</v>
      </c>
      <c r="F58" s="126"/>
    </row>
    <row r="59" spans="2:6" x14ac:dyDescent="0.2">
      <c r="B59" s="59" t="s">
        <v>107</v>
      </c>
      <c r="C59" s="58">
        <v>0.18</v>
      </c>
      <c r="D59" s="58">
        <v>0.2</v>
      </c>
      <c r="E59" s="59" t="s">
        <v>49</v>
      </c>
      <c r="F59" s="126">
        <v>0.05</v>
      </c>
    </row>
    <row r="60" spans="2:6" x14ac:dyDescent="0.2">
      <c r="B60" s="59" t="s">
        <v>108</v>
      </c>
      <c r="C60" s="58">
        <v>0.09</v>
      </c>
      <c r="D60" s="58">
        <v>0.15</v>
      </c>
      <c r="E60" s="59" t="s">
        <v>48</v>
      </c>
      <c r="F60" s="126">
        <v>0.05</v>
      </c>
    </row>
    <row r="61" spans="2:6" x14ac:dyDescent="0.2">
      <c r="B61" s="59" t="s">
        <v>109</v>
      </c>
      <c r="C61" s="58">
        <v>0.09</v>
      </c>
      <c r="D61" s="58">
        <v>0.15</v>
      </c>
      <c r="E61" s="59" t="s">
        <v>48</v>
      </c>
      <c r="F61" s="126">
        <v>0.05</v>
      </c>
    </row>
    <row r="62" spans="2:6" x14ac:dyDescent="0.2">
      <c r="B62" s="59" t="s">
        <v>110</v>
      </c>
      <c r="C62" s="58">
        <v>0.09</v>
      </c>
      <c r="D62" s="58">
        <v>0.15</v>
      </c>
      <c r="E62" s="59" t="s">
        <v>48</v>
      </c>
      <c r="F62" s="126">
        <v>0.05</v>
      </c>
    </row>
    <row r="63" spans="2:6" x14ac:dyDescent="0.2">
      <c r="B63" s="59" t="s">
        <v>111</v>
      </c>
      <c r="C63" s="58">
        <v>0.09</v>
      </c>
      <c r="D63" s="58">
        <v>0.15</v>
      </c>
      <c r="E63" s="59" t="s">
        <v>48</v>
      </c>
      <c r="F63" s="126">
        <v>0.05</v>
      </c>
    </row>
    <row r="64" spans="2:6" x14ac:dyDescent="0.2">
      <c r="B64" s="59" t="s">
        <v>112</v>
      </c>
      <c r="C64" s="58">
        <v>0.09</v>
      </c>
      <c r="D64" s="58">
        <v>0.09</v>
      </c>
      <c r="E64" s="22" t="s">
        <v>115</v>
      </c>
      <c r="F64" s="126">
        <v>3.1E-2</v>
      </c>
    </row>
    <row r="65" spans="2:6" x14ac:dyDescent="0.2">
      <c r="B65" s="59" t="s">
        <v>113</v>
      </c>
      <c r="C65" s="58">
        <v>0.09</v>
      </c>
      <c r="D65" s="58">
        <v>0.09</v>
      </c>
      <c r="E65" s="22" t="s">
        <v>115</v>
      </c>
      <c r="F65" s="126">
        <v>3.1E-2</v>
      </c>
    </row>
    <row r="66" spans="2:6" x14ac:dyDescent="0.2">
      <c r="B66" s="22" t="s">
        <v>114</v>
      </c>
      <c r="C66" s="58">
        <v>0.09</v>
      </c>
      <c r="D66" s="58">
        <v>0.09</v>
      </c>
      <c r="E66" s="22" t="s">
        <v>115</v>
      </c>
      <c r="F66" s="126">
        <v>3.1E-2</v>
      </c>
    </row>
    <row r="67" spans="2:6" x14ac:dyDescent="0.2">
      <c r="B67" s="22" t="s">
        <v>116</v>
      </c>
      <c r="C67" s="58">
        <v>0.09</v>
      </c>
      <c r="D67" s="78">
        <v>4.9000000000000002E-2</v>
      </c>
      <c r="E67" s="22" t="s">
        <v>115</v>
      </c>
      <c r="F67" s="126"/>
    </row>
    <row r="68" spans="2:6" x14ac:dyDescent="0.2">
      <c r="B68" s="22" t="s">
        <v>117</v>
      </c>
      <c r="C68" s="58">
        <v>0.09</v>
      </c>
      <c r="D68" s="78">
        <v>4.9000000000000002E-2</v>
      </c>
      <c r="E68" s="22" t="s">
        <v>115</v>
      </c>
      <c r="F68" s="126"/>
    </row>
    <row r="69" spans="2:6" x14ac:dyDescent="0.2">
      <c r="B69" s="22" t="s">
        <v>118</v>
      </c>
      <c r="C69" s="58">
        <v>0.09</v>
      </c>
      <c r="D69" s="78">
        <v>4.9000000000000002E-2</v>
      </c>
      <c r="E69" s="22" t="s">
        <v>115</v>
      </c>
      <c r="F69" s="126"/>
    </row>
    <row r="70" spans="2:6" x14ac:dyDescent="0.2">
      <c r="B70" s="22" t="s">
        <v>119</v>
      </c>
      <c r="C70" s="58">
        <v>0.09</v>
      </c>
      <c r="D70" s="78">
        <v>4.2999999999999997E-2</v>
      </c>
      <c r="E70" s="22" t="s">
        <v>123</v>
      </c>
      <c r="F70" s="126"/>
    </row>
    <row r="71" spans="2:6" x14ac:dyDescent="0.2">
      <c r="B71" s="22" t="s">
        <v>120</v>
      </c>
      <c r="C71" s="58">
        <v>0.09</v>
      </c>
      <c r="D71" s="78">
        <v>4.2999999999999997E-2</v>
      </c>
      <c r="E71" s="22" t="s">
        <v>123</v>
      </c>
      <c r="F71" s="126"/>
    </row>
    <row r="72" spans="2:6" x14ac:dyDescent="0.2">
      <c r="B72" s="22" t="s">
        <v>121</v>
      </c>
      <c r="C72" s="58">
        <v>0.09</v>
      </c>
      <c r="D72" s="78">
        <v>4.2999999999999997E-2</v>
      </c>
      <c r="E72" s="22" t="s">
        <v>123</v>
      </c>
      <c r="F72" s="126"/>
    </row>
    <row r="73" spans="2:6" x14ac:dyDescent="0.2">
      <c r="B73" s="22" t="s">
        <v>122</v>
      </c>
      <c r="C73" s="58">
        <v>0.09</v>
      </c>
      <c r="D73" s="78">
        <v>4.2999999999999997E-2</v>
      </c>
      <c r="E73" s="22" t="s">
        <v>123</v>
      </c>
      <c r="F73" s="126"/>
    </row>
    <row r="74" spans="2:6" x14ac:dyDescent="0.2">
      <c r="B74" s="22" t="s">
        <v>124</v>
      </c>
      <c r="C74" s="58">
        <v>0.15</v>
      </c>
      <c r="D74" s="58">
        <v>0.15</v>
      </c>
      <c r="E74" s="22" t="s">
        <v>48</v>
      </c>
      <c r="F74" s="126">
        <v>0.06</v>
      </c>
    </row>
    <row r="75" spans="2:6" x14ac:dyDescent="0.2">
      <c r="B75" s="22" t="s">
        <v>125</v>
      </c>
      <c r="C75" s="58">
        <v>0.15</v>
      </c>
      <c r="D75" s="58">
        <v>0.15</v>
      </c>
      <c r="E75" s="22" t="s">
        <v>48</v>
      </c>
      <c r="F75" s="126">
        <v>0.06</v>
      </c>
    </row>
    <row r="76" spans="2:6" x14ac:dyDescent="0.2">
      <c r="B76" s="22" t="s">
        <v>126</v>
      </c>
      <c r="C76" s="58">
        <v>0.21</v>
      </c>
      <c r="D76" s="58">
        <v>0.2</v>
      </c>
      <c r="E76" s="22" t="s">
        <v>48</v>
      </c>
      <c r="F76" s="126">
        <v>0.1</v>
      </c>
    </row>
    <row r="77" spans="2:6" x14ac:dyDescent="0.2">
      <c r="B77" s="22" t="s">
        <v>127</v>
      </c>
      <c r="C77" s="58">
        <v>0.21</v>
      </c>
      <c r="D77" s="58">
        <v>0.2</v>
      </c>
      <c r="E77" s="22" t="s">
        <v>48</v>
      </c>
      <c r="F77" s="126">
        <v>0.1</v>
      </c>
    </row>
    <row r="78" spans="2:6" x14ac:dyDescent="0.2">
      <c r="B78" s="22" t="s">
        <v>128</v>
      </c>
      <c r="C78" s="58">
        <v>0.21</v>
      </c>
      <c r="D78" s="58">
        <v>0.2</v>
      </c>
      <c r="E78" s="22" t="s">
        <v>48</v>
      </c>
      <c r="F78" s="126">
        <v>0.1</v>
      </c>
    </row>
    <row r="79" spans="2:6" x14ac:dyDescent="0.2">
      <c r="B79" s="22" t="s">
        <v>129</v>
      </c>
      <c r="C79" s="58">
        <v>0.25</v>
      </c>
      <c r="D79" s="58">
        <v>0.25</v>
      </c>
      <c r="E79" s="59" t="s">
        <v>133</v>
      </c>
      <c r="F79" s="126"/>
    </row>
    <row r="80" spans="2:6" x14ac:dyDescent="0.2">
      <c r="B80" s="22" t="s">
        <v>130</v>
      </c>
      <c r="C80" s="58">
        <v>0.25</v>
      </c>
      <c r="D80" s="58">
        <v>0.25</v>
      </c>
      <c r="E80" s="59" t="s">
        <v>133</v>
      </c>
      <c r="F80" s="126"/>
    </row>
    <row r="81" spans="2:6" x14ac:dyDescent="0.2">
      <c r="B81" s="59" t="s">
        <v>131</v>
      </c>
      <c r="C81" s="58">
        <v>0.25</v>
      </c>
      <c r="D81" s="58">
        <v>0.25</v>
      </c>
      <c r="E81" s="59" t="s">
        <v>133</v>
      </c>
      <c r="F81" s="126"/>
    </row>
    <row r="82" spans="2:6" x14ac:dyDescent="0.2">
      <c r="B82" s="59" t="s">
        <v>132</v>
      </c>
      <c r="C82" s="58">
        <v>0.25</v>
      </c>
      <c r="D82" s="58">
        <v>0.25</v>
      </c>
      <c r="E82" s="59" t="s">
        <v>133</v>
      </c>
      <c r="F82" s="126"/>
    </row>
    <row r="83" spans="2:6" x14ac:dyDescent="0.2">
      <c r="B83" s="22" t="s">
        <v>134</v>
      </c>
      <c r="C83" s="58">
        <v>0.06</v>
      </c>
      <c r="D83" s="58">
        <v>0.06</v>
      </c>
      <c r="E83" s="22" t="s">
        <v>48</v>
      </c>
      <c r="F83" s="126">
        <v>0.05</v>
      </c>
    </row>
    <row r="84" spans="2:6" x14ac:dyDescent="0.2">
      <c r="B84" s="22" t="s">
        <v>135</v>
      </c>
      <c r="C84" s="58">
        <v>0.06</v>
      </c>
      <c r="D84" s="58">
        <v>0.06</v>
      </c>
      <c r="E84" s="22" t="s">
        <v>48</v>
      </c>
      <c r="F84" s="126">
        <v>0.05</v>
      </c>
    </row>
    <row r="85" spans="2:6" x14ac:dyDescent="0.2">
      <c r="B85" s="22" t="s">
        <v>136</v>
      </c>
      <c r="C85" s="58">
        <v>0.18</v>
      </c>
      <c r="D85" s="58">
        <v>0.15</v>
      </c>
      <c r="E85" s="59" t="s">
        <v>73</v>
      </c>
      <c r="F85" s="126">
        <v>0.05</v>
      </c>
    </row>
    <row r="86" spans="2:6" x14ac:dyDescent="0.2">
      <c r="B86" s="22" t="s">
        <v>137</v>
      </c>
      <c r="C86" s="58">
        <v>0.18</v>
      </c>
      <c r="D86" s="58">
        <v>0.15</v>
      </c>
      <c r="E86" s="59" t="s">
        <v>73</v>
      </c>
      <c r="F86" s="126">
        <v>0.05</v>
      </c>
    </row>
    <row r="87" spans="2:6" x14ac:dyDescent="0.2">
      <c r="B87" s="22" t="s">
        <v>138</v>
      </c>
      <c r="C87" s="58">
        <v>0.18</v>
      </c>
      <c r="D87" s="58">
        <v>0.15</v>
      </c>
      <c r="E87" s="59" t="s">
        <v>73</v>
      </c>
      <c r="F87" s="126">
        <v>0.05</v>
      </c>
    </row>
    <row r="88" spans="2:6" x14ac:dyDescent="0.2">
      <c r="B88" s="22" t="s">
        <v>139</v>
      </c>
      <c r="C88" s="58">
        <v>0.18</v>
      </c>
      <c r="D88" s="58">
        <v>0.15</v>
      </c>
      <c r="E88" s="59" t="s">
        <v>73</v>
      </c>
      <c r="F88" s="126">
        <v>0.05</v>
      </c>
    </row>
    <row r="89" spans="2:6" x14ac:dyDescent="0.2">
      <c r="B89" s="22" t="s">
        <v>140</v>
      </c>
      <c r="C89" s="58">
        <v>0.18</v>
      </c>
      <c r="D89" s="58">
        <v>0.2</v>
      </c>
      <c r="E89" s="22" t="s">
        <v>49</v>
      </c>
      <c r="F89" s="126">
        <v>0.05</v>
      </c>
    </row>
    <row r="90" spans="2:6" x14ac:dyDescent="0.2">
      <c r="B90" s="22" t="s">
        <v>141</v>
      </c>
      <c r="C90" s="58">
        <v>0.18</v>
      </c>
      <c r="D90" s="58">
        <v>0.2</v>
      </c>
      <c r="E90" s="22" t="s">
        <v>49</v>
      </c>
      <c r="F90" s="126">
        <v>0.05</v>
      </c>
    </row>
    <row r="91" spans="2:6" x14ac:dyDescent="0.2">
      <c r="B91" s="22" t="s">
        <v>142</v>
      </c>
      <c r="C91" s="58">
        <v>0.25</v>
      </c>
      <c r="D91" s="62" t="s">
        <v>203</v>
      </c>
      <c r="E91" s="22" t="s">
        <v>1</v>
      </c>
      <c r="F91" s="126"/>
    </row>
    <row r="92" spans="2:6" x14ac:dyDescent="0.2">
      <c r="B92" s="22" t="s">
        <v>143</v>
      </c>
      <c r="C92" s="58">
        <v>0.25</v>
      </c>
      <c r="D92" s="62" t="s">
        <v>203</v>
      </c>
      <c r="E92" s="22" t="s">
        <v>1</v>
      </c>
      <c r="F92" s="126"/>
    </row>
    <row r="93" spans="2:6" x14ac:dyDescent="0.2">
      <c r="B93" s="22" t="s">
        <v>144</v>
      </c>
      <c r="C93" s="58">
        <v>0.25</v>
      </c>
      <c r="D93" s="62" t="s">
        <v>203</v>
      </c>
      <c r="E93" s="22" t="s">
        <v>1</v>
      </c>
      <c r="F93" s="126"/>
    </row>
    <row r="94" spans="2:6" ht="14.25" x14ac:dyDescent="0.2">
      <c r="B94" s="22" t="s">
        <v>145</v>
      </c>
      <c r="C94" s="58">
        <v>0.25</v>
      </c>
      <c r="D94" s="79">
        <v>0.121</v>
      </c>
      <c r="E94" s="59" t="s">
        <v>148</v>
      </c>
      <c r="F94" s="126"/>
    </row>
    <row r="95" spans="2:6" ht="14.25" x14ac:dyDescent="0.2">
      <c r="B95" s="22" t="s">
        <v>146</v>
      </c>
      <c r="C95" s="58">
        <v>0.25</v>
      </c>
      <c r="D95" s="79">
        <v>0.121</v>
      </c>
      <c r="E95" s="59" t="s">
        <v>148</v>
      </c>
      <c r="F95" s="126"/>
    </row>
    <row r="96" spans="2:6" ht="14.25" x14ac:dyDescent="0.2">
      <c r="B96" s="22" t="s">
        <v>147</v>
      </c>
      <c r="C96" s="58">
        <v>0.25</v>
      </c>
      <c r="D96" s="79">
        <v>0.121</v>
      </c>
      <c r="E96" s="59" t="s">
        <v>148</v>
      </c>
      <c r="F96" s="126"/>
    </row>
    <row r="97" spans="2:6" x14ac:dyDescent="0.2">
      <c r="B97" s="59" t="s">
        <v>149</v>
      </c>
      <c r="C97" s="58">
        <v>0.18</v>
      </c>
      <c r="D97" s="58">
        <v>0.18</v>
      </c>
      <c r="E97" s="59" t="s">
        <v>49</v>
      </c>
      <c r="F97" s="126"/>
    </row>
    <row r="98" spans="2:6" x14ac:dyDescent="0.2">
      <c r="B98" s="59" t="s">
        <v>150</v>
      </c>
      <c r="C98" s="58">
        <v>0.18</v>
      </c>
      <c r="D98" s="58">
        <v>0.18</v>
      </c>
      <c r="E98" s="59" t="s">
        <v>49</v>
      </c>
      <c r="F98" s="126"/>
    </row>
    <row r="99" spans="2:6" x14ac:dyDescent="0.2">
      <c r="B99" s="59" t="s">
        <v>151</v>
      </c>
      <c r="C99" s="58">
        <v>0.12</v>
      </c>
      <c r="D99" s="58">
        <v>0.2</v>
      </c>
      <c r="E99" s="59" t="s">
        <v>48</v>
      </c>
      <c r="F99" s="126">
        <v>0.05</v>
      </c>
    </row>
    <row r="100" spans="2:6" x14ac:dyDescent="0.2">
      <c r="B100" s="59" t="s">
        <v>152</v>
      </c>
      <c r="C100" s="58">
        <v>0.12</v>
      </c>
      <c r="D100" s="58">
        <v>0.2</v>
      </c>
      <c r="E100" s="59" t="s">
        <v>48</v>
      </c>
      <c r="F100" s="126">
        <v>0.05</v>
      </c>
    </row>
    <row r="101" spans="2:6" x14ac:dyDescent="0.2">
      <c r="B101" s="59" t="s">
        <v>153</v>
      </c>
      <c r="C101" s="58">
        <v>0.12</v>
      </c>
      <c r="D101" s="58">
        <v>0.2</v>
      </c>
      <c r="E101" s="59" t="s">
        <v>48</v>
      </c>
      <c r="F101" s="126">
        <v>0.05</v>
      </c>
    </row>
    <row r="102" spans="2:6" x14ac:dyDescent="0.2">
      <c r="B102" s="59" t="s">
        <v>154</v>
      </c>
      <c r="C102" s="58">
        <v>0.06</v>
      </c>
      <c r="D102" s="58">
        <v>0.06</v>
      </c>
      <c r="E102" s="59" t="s">
        <v>48</v>
      </c>
      <c r="F102" s="126">
        <v>0.05</v>
      </c>
    </row>
    <row r="103" spans="2:6" x14ac:dyDescent="0.2">
      <c r="B103" s="59" t="s">
        <v>155</v>
      </c>
      <c r="C103" s="58">
        <v>0.06</v>
      </c>
      <c r="D103" s="58">
        <v>0.06</v>
      </c>
      <c r="E103" s="59" t="s">
        <v>48</v>
      </c>
      <c r="F103" s="126">
        <v>0.05</v>
      </c>
    </row>
    <row r="104" spans="2:6" x14ac:dyDescent="0.2">
      <c r="B104" s="59" t="s">
        <v>156</v>
      </c>
      <c r="C104" s="58">
        <v>0.06</v>
      </c>
      <c r="D104" s="58">
        <v>0.06</v>
      </c>
      <c r="E104" s="59" t="s">
        <v>48</v>
      </c>
      <c r="F104" s="126">
        <v>0.05</v>
      </c>
    </row>
    <row r="105" spans="2:6" x14ac:dyDescent="0.2">
      <c r="B105" s="59" t="s">
        <v>157</v>
      </c>
      <c r="C105" s="58">
        <v>0.27</v>
      </c>
      <c r="D105" s="58">
        <v>0.27</v>
      </c>
      <c r="E105" s="59" t="s">
        <v>160</v>
      </c>
      <c r="F105" s="126">
        <v>0.06</v>
      </c>
    </row>
    <row r="106" spans="2:6" x14ac:dyDescent="0.2">
      <c r="B106" s="59" t="s">
        <v>158</v>
      </c>
      <c r="C106" s="58">
        <v>0.27</v>
      </c>
      <c r="D106" s="58">
        <v>0.27</v>
      </c>
      <c r="E106" s="59" t="s">
        <v>160</v>
      </c>
      <c r="F106" s="126">
        <v>0.06</v>
      </c>
    </row>
    <row r="107" spans="2:6" x14ac:dyDescent="0.2">
      <c r="B107" s="59" t="s">
        <v>159</v>
      </c>
      <c r="C107" s="58">
        <v>0.27</v>
      </c>
      <c r="D107" s="58">
        <v>0.27</v>
      </c>
      <c r="E107" s="59" t="s">
        <v>160</v>
      </c>
      <c r="F107" s="126">
        <v>0.06</v>
      </c>
    </row>
    <row r="108" spans="2:6" x14ac:dyDescent="0.2">
      <c r="B108" s="59" t="s">
        <v>161</v>
      </c>
      <c r="C108" s="58">
        <v>0.27</v>
      </c>
      <c r="D108" s="58">
        <v>0.27</v>
      </c>
      <c r="E108" s="59" t="s">
        <v>160</v>
      </c>
      <c r="F108" s="126">
        <v>0.06</v>
      </c>
    </row>
    <row r="109" spans="2:6" x14ac:dyDescent="0.2">
      <c r="B109" s="59" t="s">
        <v>162</v>
      </c>
      <c r="C109" s="58">
        <v>0.15</v>
      </c>
      <c r="D109" s="58">
        <v>0.15</v>
      </c>
      <c r="E109" s="59" t="s">
        <v>48</v>
      </c>
      <c r="F109" s="126">
        <v>0.06</v>
      </c>
    </row>
    <row r="110" spans="2:6" x14ac:dyDescent="0.2">
      <c r="B110" s="59" t="s">
        <v>163</v>
      </c>
      <c r="C110" s="58">
        <v>0.15</v>
      </c>
      <c r="D110" s="58">
        <v>0.15</v>
      </c>
      <c r="E110" s="59" t="s">
        <v>48</v>
      </c>
      <c r="F110" s="126">
        <v>0.06</v>
      </c>
    </row>
    <row r="111" spans="2:6" x14ac:dyDescent="0.2">
      <c r="B111" s="59" t="s">
        <v>164</v>
      </c>
      <c r="C111" s="58">
        <v>0.15</v>
      </c>
      <c r="D111" s="58">
        <v>0.15</v>
      </c>
      <c r="E111" s="59" t="s">
        <v>48</v>
      </c>
      <c r="F111" s="126">
        <v>0.06</v>
      </c>
    </row>
    <row r="112" spans="2:6" x14ac:dyDescent="0.2">
      <c r="B112" s="59" t="s">
        <v>165</v>
      </c>
      <c r="C112" s="58">
        <v>0.15</v>
      </c>
      <c r="D112" s="58">
        <v>0.15</v>
      </c>
      <c r="E112" s="59" t="s">
        <v>48</v>
      </c>
      <c r="F112" s="126">
        <v>0.06</v>
      </c>
    </row>
    <row r="113" spans="2:6" x14ac:dyDescent="0.2">
      <c r="B113" s="59" t="s">
        <v>166</v>
      </c>
      <c r="C113" s="58">
        <v>0.15</v>
      </c>
      <c r="D113" s="58">
        <v>0.15</v>
      </c>
      <c r="E113" s="59" t="s">
        <v>48</v>
      </c>
      <c r="F113" s="126">
        <v>0.06</v>
      </c>
    </row>
    <row r="114" spans="2:6" x14ac:dyDescent="0.2">
      <c r="B114" s="59" t="s">
        <v>167</v>
      </c>
      <c r="C114" s="58">
        <v>0.27</v>
      </c>
      <c r="D114" s="58">
        <v>0.27</v>
      </c>
      <c r="E114" s="59" t="s">
        <v>97</v>
      </c>
      <c r="F114" s="126"/>
    </row>
    <row r="115" spans="2:6" x14ac:dyDescent="0.2">
      <c r="B115" s="59" t="s">
        <v>168</v>
      </c>
      <c r="C115" s="58">
        <v>0.27</v>
      </c>
      <c r="D115" s="58">
        <v>0.27</v>
      </c>
      <c r="E115" s="59" t="s">
        <v>97</v>
      </c>
      <c r="F115" s="126"/>
    </row>
    <row r="116" spans="2:6" x14ac:dyDescent="0.2">
      <c r="B116" s="59" t="s">
        <v>169</v>
      </c>
      <c r="C116" s="58">
        <v>0.27</v>
      </c>
      <c r="D116" s="58">
        <v>0.27</v>
      </c>
      <c r="E116" s="59" t="s">
        <v>97</v>
      </c>
      <c r="F116" s="126"/>
    </row>
    <row r="117" spans="2:6" x14ac:dyDescent="0.2">
      <c r="B117" s="59" t="s">
        <v>170</v>
      </c>
      <c r="C117" s="58">
        <v>0.21</v>
      </c>
      <c r="D117" s="62" t="s">
        <v>203</v>
      </c>
      <c r="E117" s="59" t="s">
        <v>97</v>
      </c>
      <c r="F117" s="126"/>
    </row>
    <row r="118" spans="2:6" x14ac:dyDescent="0.2">
      <c r="B118" s="59" t="s">
        <v>171</v>
      </c>
      <c r="C118" s="58">
        <v>0.12</v>
      </c>
      <c r="D118" s="58">
        <v>0.15</v>
      </c>
      <c r="E118" s="59" t="s">
        <v>62</v>
      </c>
      <c r="F118" s="126">
        <v>0.05</v>
      </c>
    </row>
    <row r="119" spans="2:6" x14ac:dyDescent="0.2">
      <c r="B119" s="59" t="s">
        <v>172</v>
      </c>
      <c r="C119" s="58">
        <v>0.12</v>
      </c>
      <c r="D119" s="58">
        <v>0.15</v>
      </c>
      <c r="E119" s="59" t="s">
        <v>62</v>
      </c>
      <c r="F119" s="126">
        <v>0.05</v>
      </c>
    </row>
    <row r="120" spans="2:6" x14ac:dyDescent="0.2">
      <c r="B120" s="59" t="s">
        <v>173</v>
      </c>
      <c r="C120" s="58">
        <v>0.12</v>
      </c>
      <c r="D120" s="58">
        <v>0.15</v>
      </c>
      <c r="E120" s="59" t="s">
        <v>62</v>
      </c>
      <c r="F120" s="126">
        <v>0.05</v>
      </c>
    </row>
    <row r="121" spans="2:6" x14ac:dyDescent="0.2">
      <c r="B121" s="59" t="s">
        <v>174</v>
      </c>
      <c r="C121" s="58">
        <v>0.12</v>
      </c>
      <c r="D121" s="58">
        <v>0.15</v>
      </c>
      <c r="E121" s="59" t="s">
        <v>62</v>
      </c>
      <c r="F121" s="126">
        <v>0.05</v>
      </c>
    </row>
    <row r="122" spans="2:6" x14ac:dyDescent="0.2">
      <c r="B122" s="59" t="s">
        <v>175</v>
      </c>
      <c r="C122" s="58">
        <v>0.15</v>
      </c>
      <c r="D122" s="62" t="s">
        <v>203</v>
      </c>
      <c r="E122" s="59" t="s">
        <v>1</v>
      </c>
      <c r="F122" s="126"/>
    </row>
    <row r="123" spans="2:6" x14ac:dyDescent="0.2">
      <c r="B123" s="59" t="s">
        <v>176</v>
      </c>
      <c r="C123" s="58">
        <v>0.15</v>
      </c>
      <c r="D123" s="62" t="s">
        <v>203</v>
      </c>
      <c r="E123" s="59" t="s">
        <v>1</v>
      </c>
      <c r="F123" s="126"/>
    </row>
    <row r="124" spans="2:6" x14ac:dyDescent="0.2">
      <c r="B124" s="59" t="s">
        <v>177</v>
      </c>
      <c r="C124" s="58">
        <v>0.15</v>
      </c>
      <c r="D124" s="62" t="s">
        <v>203</v>
      </c>
      <c r="E124" s="59" t="s">
        <v>1</v>
      </c>
      <c r="F124" s="126"/>
    </row>
    <row r="125" spans="2:6" ht="14.25" x14ac:dyDescent="0.2">
      <c r="B125" s="59" t="s">
        <v>178</v>
      </c>
      <c r="C125" s="58">
        <v>0.25</v>
      </c>
      <c r="D125" s="79">
        <v>0.152</v>
      </c>
      <c r="E125" s="59" t="s">
        <v>148</v>
      </c>
      <c r="F125" s="126"/>
    </row>
    <row r="126" spans="2:6" ht="14.25" x14ac:dyDescent="0.2">
      <c r="B126" s="59" t="s">
        <v>179</v>
      </c>
      <c r="C126" s="58">
        <v>0.25</v>
      </c>
      <c r="D126" s="79">
        <v>0.152</v>
      </c>
      <c r="E126" s="59" t="s">
        <v>148</v>
      </c>
      <c r="F126" s="126"/>
    </row>
    <row r="127" spans="2:6" ht="14.25" x14ac:dyDescent="0.2">
      <c r="B127" s="59" t="s">
        <v>180</v>
      </c>
      <c r="C127" s="58">
        <v>0.25</v>
      </c>
      <c r="D127" s="79">
        <v>0.152</v>
      </c>
      <c r="E127" s="59" t="s">
        <v>148</v>
      </c>
      <c r="F127" s="126"/>
    </row>
    <row r="128" spans="2:6" ht="14.25" x14ac:dyDescent="0.2">
      <c r="B128" s="59" t="s">
        <v>181</v>
      </c>
      <c r="C128" s="58">
        <v>0.25</v>
      </c>
      <c r="D128" s="79">
        <v>0.152</v>
      </c>
      <c r="E128" s="59" t="s">
        <v>148</v>
      </c>
      <c r="F128" s="126"/>
    </row>
    <row r="129" spans="2:6" ht="14.25" x14ac:dyDescent="0.2">
      <c r="B129" s="59" t="s">
        <v>182</v>
      </c>
      <c r="C129" s="58">
        <v>0.25</v>
      </c>
      <c r="D129" s="79">
        <v>0.152</v>
      </c>
      <c r="E129" s="59" t="s">
        <v>148</v>
      </c>
      <c r="F129" s="126"/>
    </row>
    <row r="130" spans="2:6" x14ac:dyDescent="0.2">
      <c r="B130" s="59" t="s">
        <v>183</v>
      </c>
      <c r="C130" s="58">
        <v>0.18</v>
      </c>
      <c r="D130" s="58">
        <v>0.18</v>
      </c>
      <c r="E130" s="59" t="s">
        <v>186</v>
      </c>
      <c r="F130" s="126"/>
    </row>
    <row r="131" spans="2:6" x14ac:dyDescent="0.2">
      <c r="B131" s="59" t="s">
        <v>184</v>
      </c>
      <c r="C131" s="58">
        <v>0.18</v>
      </c>
      <c r="D131" s="58">
        <v>0.18</v>
      </c>
      <c r="E131" s="59" t="s">
        <v>186</v>
      </c>
      <c r="F131" s="126"/>
    </row>
    <row r="132" spans="2:6" x14ac:dyDescent="0.2">
      <c r="B132" s="59" t="s">
        <v>185</v>
      </c>
      <c r="C132" s="58">
        <v>0.18</v>
      </c>
      <c r="D132" s="58">
        <v>0.18</v>
      </c>
      <c r="E132" s="59" t="s">
        <v>186</v>
      </c>
      <c r="F132" s="126"/>
    </row>
    <row r="133" spans="2:6" x14ac:dyDescent="0.2">
      <c r="B133" s="59" t="s">
        <v>187</v>
      </c>
      <c r="C133" s="58">
        <v>0.2</v>
      </c>
      <c r="D133" s="58">
        <v>0.2</v>
      </c>
      <c r="E133" s="59" t="s">
        <v>189</v>
      </c>
      <c r="F133" s="126"/>
    </row>
    <row r="134" spans="2:6" x14ac:dyDescent="0.2">
      <c r="B134" s="59" t="s">
        <v>188</v>
      </c>
      <c r="C134" s="58">
        <v>0.2</v>
      </c>
      <c r="D134" s="58">
        <v>0.2</v>
      </c>
      <c r="E134" s="59" t="s">
        <v>189</v>
      </c>
      <c r="F134" s="126"/>
    </row>
    <row r="135" spans="2:6" x14ac:dyDescent="0.2">
      <c r="B135" s="59" t="s">
        <v>190</v>
      </c>
      <c r="C135" s="58">
        <v>0.2</v>
      </c>
      <c r="D135" s="58">
        <v>0.2</v>
      </c>
      <c r="E135" s="59" t="s">
        <v>189</v>
      </c>
      <c r="F135" s="126"/>
    </row>
    <row r="136" spans="2:6" x14ac:dyDescent="0.2">
      <c r="B136" s="59" t="s">
        <v>191</v>
      </c>
      <c r="C136" s="58">
        <v>0.2</v>
      </c>
      <c r="D136" s="58">
        <v>0.2</v>
      </c>
      <c r="E136" s="59" t="s">
        <v>189</v>
      </c>
      <c r="F136" s="126"/>
    </row>
    <row r="137" spans="2:6" x14ac:dyDescent="0.2">
      <c r="B137" s="59" t="s">
        <v>192</v>
      </c>
      <c r="C137" s="58">
        <v>0.18</v>
      </c>
      <c r="D137" s="58">
        <v>0.15</v>
      </c>
      <c r="E137" s="59" t="s">
        <v>48</v>
      </c>
      <c r="F137" s="126">
        <v>0.06</v>
      </c>
    </row>
    <row r="138" spans="2:6" x14ac:dyDescent="0.2">
      <c r="B138" s="59" t="s">
        <v>193</v>
      </c>
      <c r="C138" s="58">
        <v>0.18</v>
      </c>
      <c r="D138" s="58">
        <v>0.15</v>
      </c>
      <c r="E138" s="59" t="s">
        <v>48</v>
      </c>
      <c r="F138" s="126">
        <v>0.06</v>
      </c>
    </row>
    <row r="139" spans="2:6" x14ac:dyDescent="0.2">
      <c r="B139" s="59" t="s">
        <v>194</v>
      </c>
      <c r="C139" s="58">
        <v>0.24</v>
      </c>
      <c r="D139" s="58">
        <v>0.24</v>
      </c>
      <c r="E139" s="59" t="s">
        <v>160</v>
      </c>
      <c r="F139" s="126">
        <v>7.5999999999999998E-2</v>
      </c>
    </row>
    <row r="140" spans="2:6" x14ac:dyDescent="0.2">
      <c r="B140" s="59" t="s">
        <v>195</v>
      </c>
      <c r="C140" s="58">
        <v>0.24</v>
      </c>
      <c r="D140" s="58">
        <v>0.24</v>
      </c>
      <c r="E140" s="59" t="s">
        <v>160</v>
      </c>
      <c r="F140" s="126">
        <v>7.5999999999999998E-2</v>
      </c>
    </row>
    <row r="141" spans="2:6" x14ac:dyDescent="0.2">
      <c r="B141" s="59" t="s">
        <v>196</v>
      </c>
      <c r="C141" s="58">
        <v>0.24</v>
      </c>
      <c r="D141" s="58">
        <v>0.24</v>
      </c>
      <c r="E141" s="59" t="s">
        <v>160</v>
      </c>
      <c r="F141" s="126">
        <v>7.5999999999999998E-2</v>
      </c>
    </row>
    <row r="142" spans="2:6" x14ac:dyDescent="0.2">
      <c r="B142" s="59" t="s">
        <v>197</v>
      </c>
      <c r="C142" s="58">
        <v>0.24</v>
      </c>
      <c r="D142" s="58">
        <v>0.24</v>
      </c>
      <c r="E142" s="59" t="s">
        <v>160</v>
      </c>
      <c r="F142" s="126">
        <v>7.5999999999999998E-2</v>
      </c>
    </row>
    <row r="143" spans="2:6" x14ac:dyDescent="0.2">
      <c r="B143" s="59" t="s">
        <v>198</v>
      </c>
      <c r="C143" s="58">
        <v>0.24</v>
      </c>
      <c r="D143" s="58">
        <v>0.24</v>
      </c>
      <c r="E143" s="59" t="s">
        <v>160</v>
      </c>
      <c r="F143" s="126">
        <v>7.5999999999999998E-2</v>
      </c>
    </row>
    <row r="144" spans="2:6" x14ac:dyDescent="0.2">
      <c r="B144" s="59" t="s">
        <v>199</v>
      </c>
      <c r="C144" s="58">
        <v>0.24</v>
      </c>
      <c r="D144" s="58">
        <v>0.24</v>
      </c>
      <c r="E144" s="59" t="s">
        <v>160</v>
      </c>
      <c r="F144" s="126">
        <v>7.5999999999999998E-2</v>
      </c>
    </row>
    <row r="145" spans="2:6" x14ac:dyDescent="0.2">
      <c r="B145" s="59" t="s">
        <v>200</v>
      </c>
      <c r="C145" s="58">
        <v>0.24</v>
      </c>
      <c r="D145" s="58">
        <v>0.24</v>
      </c>
      <c r="E145" s="59" t="s">
        <v>160</v>
      </c>
      <c r="F145" s="126">
        <v>7.5999999999999998E-2</v>
      </c>
    </row>
    <row r="146" spans="2:6" x14ac:dyDescent="0.2">
      <c r="B146" s="59" t="s">
        <v>201</v>
      </c>
      <c r="C146" s="58">
        <v>0.12</v>
      </c>
      <c r="D146" s="58">
        <v>0.15</v>
      </c>
      <c r="E146" s="59" t="s">
        <v>73</v>
      </c>
      <c r="F146" s="126">
        <v>0.05</v>
      </c>
    </row>
    <row r="147" spans="2:6" x14ac:dyDescent="0.2">
      <c r="B147" s="59" t="s">
        <v>202</v>
      </c>
      <c r="C147" s="58">
        <v>0.12</v>
      </c>
      <c r="D147" s="58">
        <v>0.15</v>
      </c>
      <c r="E147" s="59" t="s">
        <v>73</v>
      </c>
      <c r="F147" s="126">
        <v>0.05</v>
      </c>
    </row>
    <row r="148" spans="2:6" x14ac:dyDescent="0.2">
      <c r="B148" s="22" t="s">
        <v>211</v>
      </c>
      <c r="C148" s="58">
        <v>0.24</v>
      </c>
      <c r="D148" s="58">
        <v>0.24</v>
      </c>
      <c r="E148" s="22" t="s">
        <v>46</v>
      </c>
      <c r="F148" s="126"/>
    </row>
    <row r="149" spans="2:6" x14ac:dyDescent="0.2">
      <c r="B149" s="59" t="s">
        <v>210</v>
      </c>
      <c r="C149" s="58">
        <v>0.24</v>
      </c>
      <c r="D149" s="58">
        <v>0.24</v>
      </c>
      <c r="E149" s="59" t="s">
        <v>46</v>
      </c>
      <c r="F149" s="126"/>
    </row>
    <row r="150" spans="2:6" x14ac:dyDescent="0.2">
      <c r="B150" s="22" t="s">
        <v>212</v>
      </c>
      <c r="C150" s="58">
        <v>0.24</v>
      </c>
      <c r="D150" s="58">
        <v>0.24</v>
      </c>
      <c r="E150" s="22" t="s">
        <v>46</v>
      </c>
      <c r="F150" s="126"/>
    </row>
    <row r="151" spans="2:6" x14ac:dyDescent="0.2">
      <c r="F151" s="126"/>
    </row>
    <row r="152" spans="2:6" x14ac:dyDescent="0.2">
      <c r="F152" s="126"/>
    </row>
    <row r="153" spans="2:6" x14ac:dyDescent="0.2">
      <c r="F153" s="126"/>
    </row>
    <row r="154" spans="2:6" x14ac:dyDescent="0.2">
      <c r="B154" s="22" t="s">
        <v>208</v>
      </c>
      <c r="C154" s="58">
        <v>1</v>
      </c>
      <c r="D154" s="58">
        <v>1</v>
      </c>
      <c r="E154" s="22" t="s">
        <v>209</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31</v>
      </c>
      <c r="W4" s="52"/>
      <c r="X4" s="52" t="s">
        <v>240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52" t="s">
        <v>35</v>
      </c>
      <c r="R6" s="52"/>
      <c r="S6" s="52"/>
      <c r="T6" s="52"/>
      <c r="U6" s="52"/>
      <c r="X6" t="str">
        <f>Dokumentationshilfe!A5</f>
        <v>HbA1c</v>
      </c>
      <c r="AA6" s="52" t="s">
        <v>241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33</v>
      </c>
      <c r="R7" s="52"/>
      <c r="S7" s="52"/>
      <c r="T7" s="52"/>
      <c r="U7" s="52"/>
      <c r="X7" t="str">
        <f>Dokumentationshilfe!S5</f>
        <v>HbA1c</v>
      </c>
      <c r="AA7" t="s">
        <v>242</v>
      </c>
      <c r="AB7" t="s">
        <v>243</v>
      </c>
      <c r="AC7" t="s">
        <v>244</v>
      </c>
      <c r="AD7" t="s">
        <v>245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32</v>
      </c>
      <c r="R8" s="52"/>
      <c r="S8" s="52"/>
      <c r="T8" s="52"/>
      <c r="U8" s="52"/>
      <c r="X8" t="str">
        <f>Dokumentationshilfe!AK5</f>
        <v>HbA1c</v>
      </c>
      <c r="AA8" t="s">
        <v>246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34</v>
      </c>
      <c r="X9" t="str">
        <f>Dokumentationshilfe!A41</f>
        <v>HbA1c</v>
      </c>
      <c r="AA9" t="s">
        <v>62</v>
      </c>
      <c r="AB9" t="s">
        <v>246</v>
      </c>
      <c r="AC9" t="s">
        <v>246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HbA1c</v>
      </c>
      <c r="AA10" t="s">
        <v>46</v>
      </c>
      <c r="AB10" t="s">
        <v>246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HbA1c</v>
      </c>
      <c r="AA11" t="s">
        <v>247</v>
      </c>
      <c r="AB11" t="s">
        <v>246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37</v>
      </c>
      <c r="S12" s="52" t="s">
        <v>248</v>
      </c>
      <c r="W12" s="52"/>
      <c r="X12" t="str">
        <f>Dokumentationshilfe!A77</f>
        <v>HbA1c</v>
      </c>
      <c r="AA12" t="s">
        <v>160</v>
      </c>
      <c r="AB12" t="s">
        <v>246</v>
      </c>
      <c r="AC12" t="s">
        <v>247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36</v>
      </c>
      <c r="S13" s="52" t="s">
        <v>222</v>
      </c>
      <c r="X13" t="str">
        <f>Dokumentationshilfe!S77</f>
        <v>HbA1c</v>
      </c>
      <c r="AA13" t="s">
        <v>249</v>
      </c>
      <c r="AB13" t="s">
        <v>246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52" t="s">
        <v>38</v>
      </c>
      <c r="S14" s="52" t="s">
        <v>250</v>
      </c>
      <c r="X14" t="str">
        <f>Dokumentationshilfe!AK77</f>
        <v>HbA1c</v>
      </c>
      <c r="AA14" t="s">
        <v>251</v>
      </c>
      <c r="AB14" t="s">
        <v>246</v>
      </c>
      <c r="AC14" t="s">
        <v>249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52" t="s">
        <v>39</v>
      </c>
      <c r="S15" s="52" t="s">
        <v>252</v>
      </c>
      <c r="X15" t="str">
        <f>Dokumentationshilfe!A113</f>
        <v>HbA1c</v>
      </c>
      <c r="AA15" t="s">
        <v>253</v>
      </c>
      <c r="AB15" t="s">
        <v>246</v>
      </c>
      <c r="AC15" t="s">
        <v>251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52" t="s">
        <v>41</v>
      </c>
      <c r="X16" t="str">
        <f>Dokumentationshilfe!S113</f>
        <v>HbA1c</v>
      </c>
      <c r="AA16" t="s">
        <v>254</v>
      </c>
      <c r="AB16" t="s">
        <v>246</v>
      </c>
      <c r="AC16" t="s">
        <v>253</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40</v>
      </c>
      <c r="X17" t="str">
        <f>Dokumentationshilfe!AK113</f>
        <v>Test</v>
      </c>
      <c r="AA17" t="s">
        <v>97</v>
      </c>
      <c r="AB17" t="s">
        <v>246</v>
      </c>
      <c r="AC17" t="s">
        <v>254</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255</v>
      </c>
      <c r="AB18" t="s">
        <v>246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246</v>
      </c>
      <c r="AC19" t="s">
        <v>255</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44</v>
      </c>
      <c r="AB22" t="s">
        <v>62</v>
      </c>
      <c r="AC22" t="s">
        <v>246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45</v>
      </c>
      <c r="R27" s="69"/>
      <c r="S27" s="69"/>
      <c r="T27" s="69"/>
      <c r="U27" s="69"/>
      <c r="V27" s="69"/>
      <c r="W27" s="69"/>
      <c r="AB27" s="52" t="s">
        <v>62</v>
      </c>
      <c r="AC27" t="s">
        <v>249</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4" t="s">
        <v>207</v>
      </c>
      <c r="R28" s="224"/>
      <c r="S28" s="224"/>
      <c r="T28" s="224"/>
      <c r="U28" s="224"/>
      <c r="V28" s="69"/>
      <c r="W28" s="69"/>
      <c r="AB28" t="s">
        <v>62</v>
      </c>
      <c r="AC28" t="s">
        <v>251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4"/>
      <c r="R29" s="224"/>
      <c r="S29" s="224"/>
      <c r="T29" s="224"/>
      <c r="U29" s="224"/>
      <c r="V29" s="69"/>
      <c r="W29" s="69"/>
      <c r="AB29" t="s">
        <v>62</v>
      </c>
      <c r="AC29" t="s">
        <v>253</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4"/>
      <c r="R30" s="224"/>
      <c r="S30" s="224"/>
      <c r="T30" s="224"/>
      <c r="U30" s="224"/>
      <c r="V30" s="69"/>
      <c r="W30" s="69"/>
      <c r="AB30" t="s">
        <v>62</v>
      </c>
      <c r="AC30" t="s">
        <v>254</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4"/>
      <c r="R31" s="224"/>
      <c r="S31" s="224"/>
      <c r="T31" s="224"/>
      <c r="U31" s="224"/>
      <c r="V31" s="69"/>
      <c r="W31" s="69"/>
      <c r="AB31" t="s">
        <v>62</v>
      </c>
      <c r="AC31" t="s">
        <v>97</v>
      </c>
      <c r="AD31">
        <v>1000000</v>
      </c>
    </row>
    <row r="32" spans="3:30" ht="13.5" thickBot="1" x14ac:dyDescent="0.25">
      <c r="Q32" s="224"/>
      <c r="R32" s="224"/>
      <c r="S32" s="224"/>
      <c r="T32" s="224"/>
      <c r="U32" s="224"/>
      <c r="V32" s="69"/>
      <c r="W32" s="69"/>
      <c r="AB32" t="s">
        <v>62</v>
      </c>
      <c r="AC32" t="s">
        <v>255</v>
      </c>
      <c r="AD32">
        <v>1000000000</v>
      </c>
    </row>
    <row r="33" spans="3:30" x14ac:dyDescent="0.2">
      <c r="C33" s="1"/>
      <c r="D33" s="2" t="s">
        <v>11</v>
      </c>
      <c r="E33" s="2" t="s">
        <v>20</v>
      </c>
      <c r="F33" s="13" t="s">
        <v>12</v>
      </c>
      <c r="G33" s="13" t="s">
        <v>13</v>
      </c>
      <c r="H33" s="13" t="s">
        <v>14</v>
      </c>
      <c r="I33" s="13" t="s">
        <v>15</v>
      </c>
      <c r="J33" s="13" t="s">
        <v>16</v>
      </c>
      <c r="K33" s="13" t="s">
        <v>17</v>
      </c>
      <c r="L33" s="14" t="s">
        <v>18</v>
      </c>
      <c r="Q33" s="224"/>
      <c r="R33" s="224"/>
      <c r="S33" s="224"/>
      <c r="T33" s="224"/>
      <c r="U33" s="224"/>
      <c r="V33" s="69"/>
      <c r="W33" s="69"/>
    </row>
    <row r="34" spans="3:30" x14ac:dyDescent="0.2">
      <c r="C34" s="4"/>
      <c r="L34" s="7"/>
      <c r="Q34" s="224"/>
      <c r="R34" s="224"/>
      <c r="S34" s="224"/>
      <c r="T34" s="224"/>
      <c r="U34" s="224"/>
      <c r="V34" s="69"/>
      <c r="W34" s="69"/>
      <c r="AB34" t="s">
        <v>46</v>
      </c>
      <c r="AC34" t="s">
        <v>246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24"/>
      <c r="R35" s="224"/>
      <c r="S35" s="224"/>
      <c r="T35" s="224"/>
      <c r="U35" s="224"/>
      <c r="V35" s="69"/>
      <c r="W35" s="69"/>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256</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257</v>
      </c>
      <c r="AB39" t="s">
        <v>46</v>
      </c>
      <c r="AC39" t="s">
        <v>249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52" t="s">
        <v>258</v>
      </c>
      <c r="AB40" t="s">
        <v>46</v>
      </c>
      <c r="AC40" t="s">
        <v>251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52" t="s">
        <v>259</v>
      </c>
      <c r="AB41" t="s">
        <v>46</v>
      </c>
      <c r="AC41" t="s">
        <v>253</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254</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260</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261</v>
      </c>
      <c r="AB44" t="s">
        <v>46</v>
      </c>
      <c r="AC44" t="s">
        <v>255</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247</v>
      </c>
      <c r="AC46" t="s">
        <v>246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247</v>
      </c>
      <c r="AC49" t="s">
        <v>247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247</v>
      </c>
      <c r="AC51" t="s">
        <v>249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247</v>
      </c>
      <c r="AC52" t="s">
        <v>251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247</v>
      </c>
      <c r="AC53" t="s">
        <v>253</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247</v>
      </c>
      <c r="AC54" t="s">
        <v>254</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247</v>
      </c>
      <c r="AC56" t="s">
        <v>255</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160</v>
      </c>
      <c r="AC63" t="s">
        <v>249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253</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254</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255</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249</v>
      </c>
      <c r="AC70" t="s">
        <v>246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249</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249</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249</v>
      </c>
      <c r="AC73" t="s">
        <v>247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249</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249</v>
      </c>
      <c r="AC75" t="s">
        <v>249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249</v>
      </c>
      <c r="AC76" t="s">
        <v>251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249</v>
      </c>
      <c r="AC77" t="s">
        <v>253</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249</v>
      </c>
      <c r="AC78" t="s">
        <v>254</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249</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249</v>
      </c>
      <c r="AC80" t="s">
        <v>255</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251</v>
      </c>
      <c r="AC82" t="s">
        <v>246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251</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251</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251</v>
      </c>
      <c r="AC85" t="s">
        <v>247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251</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251</v>
      </c>
      <c r="AC87" t="s">
        <v>249</v>
      </c>
      <c r="AD87">
        <v>1000000000000000</v>
      </c>
    </row>
    <row r="88" spans="4:30" x14ac:dyDescent="0.2">
      <c r="D88" s="2"/>
      <c r="E88" s="2"/>
      <c r="F88" s="2"/>
      <c r="G88" s="2"/>
      <c r="H88" s="2"/>
      <c r="I88" s="2"/>
      <c r="J88" s="2"/>
      <c r="K88" s="2"/>
      <c r="L88" s="3"/>
      <c r="AB88" t="s">
        <v>251</v>
      </c>
      <c r="AC88" t="s">
        <v>251</v>
      </c>
      <c r="AD88">
        <v>1</v>
      </c>
    </row>
    <row r="89" spans="4:30" x14ac:dyDescent="0.2">
      <c r="D89" t="s">
        <v>11</v>
      </c>
      <c r="E89" t="s">
        <v>19</v>
      </c>
      <c r="F89" s="5" t="s">
        <v>12</v>
      </c>
      <c r="G89" s="5" t="s">
        <v>13</v>
      </c>
      <c r="H89" s="5" t="s">
        <v>14</v>
      </c>
      <c r="I89" s="5" t="s">
        <v>15</v>
      </c>
      <c r="J89" s="5" t="s">
        <v>16</v>
      </c>
      <c r="K89" s="5" t="s">
        <v>17</v>
      </c>
      <c r="L89" s="6" t="s">
        <v>18</v>
      </c>
      <c r="AB89" t="s">
        <v>251</v>
      </c>
      <c r="AC89" t="s">
        <v>253</v>
      </c>
      <c r="AD89">
        <v>1000</v>
      </c>
    </row>
    <row r="90" spans="4:30" x14ac:dyDescent="0.2">
      <c r="L90" s="7"/>
      <c r="AB90" t="s">
        <v>251</v>
      </c>
      <c r="AC90" t="s">
        <v>254</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251</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251</v>
      </c>
      <c r="AC92" t="s">
        <v>255</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253</v>
      </c>
      <c r="AC94" t="s">
        <v>246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253</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253</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253</v>
      </c>
      <c r="AC97" t="s">
        <v>247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253</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253</v>
      </c>
      <c r="AC99" t="s">
        <v>249</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253</v>
      </c>
      <c r="AC100" t="s">
        <v>251</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253</v>
      </c>
      <c r="AC101" t="s">
        <v>253</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253</v>
      </c>
      <c r="AC102" t="s">
        <v>254</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253</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253</v>
      </c>
      <c r="AC104" t="s">
        <v>255</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254</v>
      </c>
      <c r="AC106" t="s">
        <v>246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254</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254</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254</v>
      </c>
      <c r="AC109" t="s">
        <v>247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254</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254</v>
      </c>
      <c r="AC111" t="s">
        <v>249</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254</v>
      </c>
      <c r="AC112" t="s">
        <v>251</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254</v>
      </c>
      <c r="AC113" t="s">
        <v>253</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254</v>
      </c>
      <c r="AC114" t="s">
        <v>254</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254</v>
      </c>
      <c r="AC115" t="s">
        <v>97</v>
      </c>
      <c r="AD115">
        <v>1000</v>
      </c>
    </row>
    <row r="116" spans="4:30" ht="13.5" thickBot="1" x14ac:dyDescent="0.25">
      <c r="AB116" t="s">
        <v>254</v>
      </c>
      <c r="AC116" t="s">
        <v>255</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249</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251</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253</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254</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255</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255</v>
      </c>
      <c r="AC130" t="s">
        <v>246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255</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255</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255</v>
      </c>
      <c r="AC133" t="s">
        <v>247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255</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255</v>
      </c>
      <c r="AC135" t="s">
        <v>249</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255</v>
      </c>
      <c r="AC136" t="s">
        <v>251</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255</v>
      </c>
      <c r="AC137" t="s">
        <v>253</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255</v>
      </c>
      <c r="AC138" t="s">
        <v>254</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255</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255</v>
      </c>
      <c r="AC140" t="s">
        <v>255</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206</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206</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2023-12-14T09:57:10Z</cp:lastPrinted>
  <dcterms:created xsi:type="dcterms:W3CDTF">2005-09-09T12:29:27Z</dcterms:created>
  <dcterms:modified xsi:type="dcterms:W3CDTF">2026-03-19T10:18:54Z</dcterms:modified>
</cp:coreProperties>
</file>