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charts/chart1.xml" ContentType="application/vnd.openxmlformats-officedocument.drawingml.chart+xml"/>
  <Override PartName="/xl/charts/chart2.xml" ContentType="application/vnd.openxmlformats-officedocument.drawingml.chart+xml"/>
  <Override PartName="/xl/charts/chart3.xml" ContentType="application/vnd.openxmlformats-officedocument.drawingml.chart+xml"/>
  <Override PartName="/xl/charts/chart4.xml" ContentType="application/vnd.openxmlformats-officedocument.drawingml.chart+xml"/>
  <Override PartName="/xl/charts/chart5.xml" ContentType="application/vnd.openxmlformats-officedocument.drawingml.chart+xml"/>
  <Override PartName="/xl/charts/chart6.xml" ContentType="application/vnd.openxmlformats-officedocument.drawingml.chart+xml"/>
  <Override PartName="/xl/drawings/drawing2.xml" ContentType="application/vnd.openxmlformats-officedocument.drawing+xml"/>
  <Override PartName="/xl/tables/table1.xml" ContentType="application/vnd.openxmlformats-officedocument.spreadsheetml.table+xml"/>
  <Override PartName="/xl/tables/table2.xml" ContentType="application/vnd.openxmlformats-officedocument.spreadsheetml.table+xml"/>
  <Override PartName="/xl/tables/table3.xml" ContentType="application/vnd.openxmlformats-officedocument.spreadsheetml.table+xml"/>
  <Override PartName="/xl/tables/table4.xml" ContentType="application/vnd.openxmlformats-officedocument.spreadsheetml.table+xml"/>
  <Override PartName="/xl/tables/table5.xml" ContentType="application/vnd.openxmlformats-officedocument.spreadsheetml.table+xml"/>
  <Override PartName="/xl/tables/table6.xml" ContentType="application/vnd.openxmlformats-officedocument.spreadsheetml.table+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4334"/>
  <workbookPr codeName="DieseArbeitsmappe" defaultThemeVersion="124226"/>
  <mc:AlternateContent xmlns:mc="http://schemas.openxmlformats.org/markup-compatibility/2006">
    <mc:Choice Requires="x15">
      <x15ac:absPath xmlns:x15ac="http://schemas.microsoft.com/office/spreadsheetml/2010/11/ac" url="F:\Labor PMC\7. Qualitätskontrollen\Interne QC\AFIAS-Spezifisch\Tumormarker Boditech Control\Tumormarker TMCOWB26\Zielwert\"/>
    </mc:Choice>
  </mc:AlternateContent>
  <xr:revisionPtr revIDLastSave="0" documentId="8_{98A35BD5-03E6-428F-ADD2-C159CF721DE3}" xr6:coauthVersionLast="47" xr6:coauthVersionMax="47" xr10:uidLastSave="{00000000-0000-0000-0000-000000000000}"/>
  <bookViews>
    <workbookView xWindow="28680" yWindow="-120" windowWidth="29040" windowHeight="15720" xr2:uid="{00000000-000D-0000-FFFF-FFFF00000000}"/>
  </bookViews>
  <sheets>
    <sheet name="Dokumentationshilfe" sheetId="1" r:id="rId1"/>
    <sheet name="Zielwerte im A4-Format" sheetId="4" r:id="rId2"/>
    <sheet name="Rechnungshilfen" sheetId="5" state="hidden" r:id="rId3"/>
    <sheet name="Qualabtoleranzen&amp;Einheiten" sheetId="3" state="hidden" r:id="rId4"/>
    <sheet name="Hilfstabelle" sheetId="2" state="hidden" r:id="rId5"/>
  </sheets>
  <definedNames>
    <definedName name="_xlnm.Print_Area" localSheetId="0">Dokumentationshilfe!$A$1:$BD$73</definedName>
    <definedName name="_xlnm.Print_Titles" localSheetId="0">Dokumentationshilfe!$1:$3</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 xmlns:xlwcv="http://schemas.microsoft.com/office/spreadsheetml/2024/workbookCompatibilityVersion" uri="{D14903EA-33C4-47F7-8F05-3474C54BE107}">
      <xlwcv:version setVersion="1"/>
    </ext>
  </extLst>
</workbook>
</file>

<file path=xl/calcChain.xml><?xml version="1.0" encoding="utf-8"?>
<calcChain xmlns="http://schemas.openxmlformats.org/spreadsheetml/2006/main">
  <c r="D25" i="5" l="1"/>
  <c r="G20" i="5" l="1"/>
  <c r="D24" i="5"/>
  <c r="G26" i="5"/>
  <c r="D26" i="5"/>
  <c r="G23" i="5"/>
  <c r="G25" i="5" s="1"/>
  <c r="G22" i="5"/>
  <c r="G21" i="5"/>
  <c r="M11" i="5"/>
  <c r="M10" i="5"/>
  <c r="M9" i="5"/>
  <c r="I11" i="5"/>
  <c r="I10" i="5"/>
  <c r="I9" i="5"/>
  <c r="X11" i="2"/>
  <c r="X10" i="2"/>
  <c r="X9" i="2"/>
  <c r="X8" i="2"/>
  <c r="X7" i="2"/>
  <c r="X6" i="2"/>
  <c r="F15" i="5" a="1"/>
  <c r="F15" i="5" s="1"/>
  <c r="I8" i="5"/>
  <c r="I7" i="5"/>
  <c r="I6" i="5"/>
  <c r="D23" i="5"/>
  <c r="D22" i="5"/>
  <c r="D21" i="5"/>
  <c r="D20" i="5"/>
  <c r="G15" i="5"/>
  <c r="M8" i="5"/>
  <c r="M7" i="5"/>
  <c r="M6" i="5"/>
  <c r="E5" i="5"/>
  <c r="F5" i="5" s="1"/>
  <c r="C7" i="5" s="1"/>
  <c r="B13" i="4"/>
  <c r="B12" i="4"/>
  <c r="B11" i="4"/>
  <c r="B10" i="4"/>
  <c r="B9" i="4"/>
  <c r="B8" i="4"/>
  <c r="F5" i="4"/>
  <c r="D5" i="4"/>
  <c r="B5" i="4"/>
  <c r="B2" i="4"/>
  <c r="G24" i="5" l="1"/>
  <c r="AM4" i="1"/>
  <c r="E832" i="2"/>
  <c r="E833" i="2"/>
  <c r="E834" i="2"/>
  <c r="E835" i="2"/>
  <c r="E836" i="2"/>
  <c r="E837" i="2"/>
  <c r="E838" i="2"/>
  <c r="E839" i="2"/>
  <c r="E840" i="2"/>
  <c r="E841" i="2"/>
  <c r="E842" i="2"/>
  <c r="E792" i="2"/>
  <c r="E793" i="2"/>
  <c r="E794" i="2"/>
  <c r="E795" i="2"/>
  <c r="E796" i="2"/>
  <c r="E797" i="2"/>
  <c r="E798" i="2"/>
  <c r="E799" i="2"/>
  <c r="E800" i="2"/>
  <c r="E801" i="2"/>
  <c r="E802" i="2"/>
  <c r="E803" i="2"/>
  <c r="E804" i="2"/>
  <c r="E805" i="2"/>
  <c r="E806" i="2"/>
  <c r="E807" i="2"/>
  <c r="E808" i="2"/>
  <c r="E809" i="2"/>
  <c r="E810" i="2"/>
  <c r="E811" i="2"/>
  <c r="E812" i="2"/>
  <c r="E813" i="2"/>
  <c r="E814" i="2"/>
  <c r="E815" i="2"/>
  <c r="E764" i="2"/>
  <c r="E765" i="2"/>
  <c r="E766" i="2"/>
  <c r="E767" i="2"/>
  <c r="E768" i="2"/>
  <c r="E769" i="2"/>
  <c r="E770" i="2"/>
  <c r="E771" i="2"/>
  <c r="E772" i="2"/>
  <c r="E773" i="2"/>
  <c r="E774" i="2"/>
  <c r="E775" i="2"/>
  <c r="E776" i="2"/>
  <c r="E777" i="2"/>
  <c r="E778" i="2"/>
  <c r="E779" i="2"/>
  <c r="E780" i="2"/>
  <c r="E781" i="2"/>
  <c r="E782" i="2"/>
  <c r="E783" i="2"/>
  <c r="E784" i="2"/>
  <c r="E785" i="2"/>
  <c r="E786" i="2"/>
  <c r="E787" i="2"/>
  <c r="E791" i="2"/>
  <c r="E763" i="2"/>
  <c r="M63" i="2"/>
  <c r="M35" i="2"/>
  <c r="M4" i="2"/>
  <c r="E736" i="2"/>
  <c r="E737" i="2"/>
  <c r="E738" i="2"/>
  <c r="E739" i="2"/>
  <c r="E740" i="2"/>
  <c r="E741" i="2"/>
  <c r="E742" i="2"/>
  <c r="E743" i="2"/>
  <c r="E744" i="2"/>
  <c r="E745" i="2"/>
  <c r="E746" i="2"/>
  <c r="E747" i="2"/>
  <c r="E748" i="2"/>
  <c r="E749" i="2"/>
  <c r="E750" i="2"/>
  <c r="E751" i="2"/>
  <c r="E752" i="2"/>
  <c r="E753" i="2"/>
  <c r="E754" i="2"/>
  <c r="E755" i="2"/>
  <c r="E756" i="2"/>
  <c r="E757" i="2"/>
  <c r="E758" i="2"/>
  <c r="E759" i="2"/>
  <c r="E708" i="2"/>
  <c r="E709" i="2"/>
  <c r="E710" i="2"/>
  <c r="E711" i="2"/>
  <c r="E712" i="2"/>
  <c r="E713" i="2"/>
  <c r="E714" i="2"/>
  <c r="E715" i="2"/>
  <c r="E716" i="2"/>
  <c r="E717" i="2"/>
  <c r="E718" i="2"/>
  <c r="E719" i="2"/>
  <c r="E720" i="2"/>
  <c r="E721" i="2"/>
  <c r="E722" i="2"/>
  <c r="E723" i="2"/>
  <c r="E724" i="2"/>
  <c r="E725" i="2"/>
  <c r="E726" i="2"/>
  <c r="E727" i="2"/>
  <c r="E728" i="2"/>
  <c r="E729" i="2"/>
  <c r="E730" i="2"/>
  <c r="E731" i="2"/>
  <c r="E680" i="2"/>
  <c r="E681" i="2"/>
  <c r="E682" i="2"/>
  <c r="E683" i="2"/>
  <c r="E684" i="2"/>
  <c r="E685" i="2"/>
  <c r="E686" i="2"/>
  <c r="E687" i="2"/>
  <c r="E688" i="2"/>
  <c r="E689" i="2"/>
  <c r="E690" i="2"/>
  <c r="E691" i="2"/>
  <c r="E692" i="2"/>
  <c r="E693" i="2"/>
  <c r="E694" i="2"/>
  <c r="E695" i="2"/>
  <c r="E696" i="2"/>
  <c r="E697" i="2"/>
  <c r="E698" i="2"/>
  <c r="E699" i="2"/>
  <c r="E700" i="2"/>
  <c r="E701" i="2"/>
  <c r="E702" i="2"/>
  <c r="E703" i="2"/>
  <c r="E735" i="2"/>
  <c r="E707" i="2"/>
  <c r="E679" i="2"/>
  <c r="E652" i="2"/>
  <c r="E653" i="2"/>
  <c r="E654" i="2"/>
  <c r="E655" i="2"/>
  <c r="E656" i="2"/>
  <c r="E657" i="2"/>
  <c r="E658" i="2"/>
  <c r="E659" i="2"/>
  <c r="E660" i="2"/>
  <c r="E661" i="2"/>
  <c r="E662" i="2"/>
  <c r="E663" i="2"/>
  <c r="E664" i="2"/>
  <c r="E665" i="2"/>
  <c r="E666" i="2"/>
  <c r="E667" i="2"/>
  <c r="E668" i="2"/>
  <c r="E669" i="2"/>
  <c r="E670" i="2"/>
  <c r="E671" i="2"/>
  <c r="E672" i="2"/>
  <c r="E673" i="2"/>
  <c r="E674" i="2"/>
  <c r="E675" i="2"/>
  <c r="E624" i="2"/>
  <c r="E625" i="2"/>
  <c r="E626" i="2"/>
  <c r="E627" i="2"/>
  <c r="E628" i="2"/>
  <c r="E629" i="2"/>
  <c r="E630" i="2"/>
  <c r="E631" i="2"/>
  <c r="E632" i="2"/>
  <c r="E633" i="2"/>
  <c r="E634" i="2"/>
  <c r="E635" i="2"/>
  <c r="E636" i="2"/>
  <c r="E637" i="2"/>
  <c r="E638" i="2"/>
  <c r="E639" i="2"/>
  <c r="E640" i="2"/>
  <c r="E641" i="2"/>
  <c r="E642" i="2"/>
  <c r="E643" i="2"/>
  <c r="E644" i="2"/>
  <c r="E645" i="2"/>
  <c r="E646" i="2"/>
  <c r="E647" i="2"/>
  <c r="E596" i="2"/>
  <c r="E597" i="2"/>
  <c r="E598" i="2"/>
  <c r="E599" i="2"/>
  <c r="E600" i="2"/>
  <c r="E601" i="2"/>
  <c r="E602" i="2"/>
  <c r="E603" i="2"/>
  <c r="E604" i="2"/>
  <c r="E605" i="2"/>
  <c r="E606" i="2"/>
  <c r="E607" i="2"/>
  <c r="E608" i="2"/>
  <c r="E609" i="2"/>
  <c r="E610" i="2"/>
  <c r="E611" i="2"/>
  <c r="E612" i="2"/>
  <c r="E613" i="2"/>
  <c r="E614" i="2"/>
  <c r="E615" i="2"/>
  <c r="E616" i="2"/>
  <c r="E617" i="2"/>
  <c r="E618" i="2"/>
  <c r="E619" i="2"/>
  <c r="E651" i="2"/>
  <c r="E623" i="2"/>
  <c r="E595" i="2"/>
  <c r="E568" i="2"/>
  <c r="E569" i="2"/>
  <c r="E570" i="2"/>
  <c r="E571" i="2"/>
  <c r="E572" i="2"/>
  <c r="E573" i="2"/>
  <c r="E574" i="2"/>
  <c r="E575" i="2"/>
  <c r="E576" i="2"/>
  <c r="E577" i="2"/>
  <c r="E578" i="2"/>
  <c r="E579" i="2"/>
  <c r="E580" i="2"/>
  <c r="E581" i="2"/>
  <c r="E582" i="2"/>
  <c r="E583" i="2"/>
  <c r="E584" i="2"/>
  <c r="E585" i="2"/>
  <c r="E586" i="2"/>
  <c r="E587" i="2"/>
  <c r="E588" i="2"/>
  <c r="E589" i="2"/>
  <c r="E590" i="2"/>
  <c r="E591" i="2"/>
  <c r="E540" i="2"/>
  <c r="E541" i="2"/>
  <c r="E542" i="2"/>
  <c r="E543" i="2"/>
  <c r="E544" i="2"/>
  <c r="E545" i="2"/>
  <c r="E546" i="2"/>
  <c r="E547" i="2"/>
  <c r="E548" i="2"/>
  <c r="E549" i="2"/>
  <c r="E550" i="2"/>
  <c r="E551" i="2"/>
  <c r="E552" i="2"/>
  <c r="E553" i="2"/>
  <c r="E554" i="2"/>
  <c r="E555" i="2"/>
  <c r="E556" i="2"/>
  <c r="E557" i="2"/>
  <c r="E558" i="2"/>
  <c r="E559" i="2"/>
  <c r="E560" i="2"/>
  <c r="E561" i="2"/>
  <c r="E562" i="2"/>
  <c r="E563" i="2"/>
  <c r="E512" i="2"/>
  <c r="E513" i="2"/>
  <c r="E514" i="2"/>
  <c r="E515" i="2"/>
  <c r="E516" i="2"/>
  <c r="E517" i="2"/>
  <c r="E518" i="2"/>
  <c r="E519" i="2"/>
  <c r="E520" i="2"/>
  <c r="E521" i="2"/>
  <c r="E522" i="2"/>
  <c r="E523" i="2"/>
  <c r="E524" i="2"/>
  <c r="E525" i="2"/>
  <c r="E526" i="2"/>
  <c r="E527" i="2"/>
  <c r="E528" i="2"/>
  <c r="E529" i="2"/>
  <c r="E530" i="2"/>
  <c r="E531" i="2"/>
  <c r="E532" i="2"/>
  <c r="E533" i="2"/>
  <c r="E534" i="2"/>
  <c r="E535" i="2"/>
  <c r="E567" i="2"/>
  <c r="E539" i="2"/>
  <c r="E511" i="2"/>
  <c r="E484" i="2"/>
  <c r="E485" i="2"/>
  <c r="E486" i="2"/>
  <c r="E487" i="2"/>
  <c r="E488" i="2"/>
  <c r="E489" i="2"/>
  <c r="E490" i="2"/>
  <c r="E491" i="2"/>
  <c r="E492" i="2"/>
  <c r="E493" i="2"/>
  <c r="E494" i="2"/>
  <c r="E495" i="2"/>
  <c r="E496" i="2"/>
  <c r="E497" i="2"/>
  <c r="E498" i="2"/>
  <c r="E499" i="2"/>
  <c r="E500" i="2"/>
  <c r="E501" i="2"/>
  <c r="E502" i="2"/>
  <c r="E503" i="2"/>
  <c r="E504" i="2"/>
  <c r="E505" i="2"/>
  <c r="E506" i="2"/>
  <c r="E507" i="2"/>
  <c r="E456" i="2"/>
  <c r="E457" i="2"/>
  <c r="E458" i="2"/>
  <c r="E459" i="2"/>
  <c r="E460" i="2"/>
  <c r="E461" i="2"/>
  <c r="E462" i="2"/>
  <c r="E463" i="2"/>
  <c r="E464" i="2"/>
  <c r="E465" i="2"/>
  <c r="E466" i="2"/>
  <c r="E467" i="2"/>
  <c r="E468" i="2"/>
  <c r="E469" i="2"/>
  <c r="E470" i="2"/>
  <c r="E471" i="2"/>
  <c r="E472" i="2"/>
  <c r="E473" i="2"/>
  <c r="E474" i="2"/>
  <c r="E475" i="2"/>
  <c r="E476" i="2"/>
  <c r="E477" i="2"/>
  <c r="E478" i="2"/>
  <c r="E479" i="2"/>
  <c r="E428" i="2"/>
  <c r="E429" i="2"/>
  <c r="E430" i="2"/>
  <c r="E431" i="2"/>
  <c r="E432" i="2"/>
  <c r="E433" i="2"/>
  <c r="E434" i="2"/>
  <c r="E435" i="2"/>
  <c r="E436" i="2"/>
  <c r="E437" i="2"/>
  <c r="E438" i="2"/>
  <c r="E439" i="2"/>
  <c r="E440" i="2"/>
  <c r="E441" i="2"/>
  <c r="E442" i="2"/>
  <c r="E443" i="2"/>
  <c r="E444" i="2"/>
  <c r="E445" i="2"/>
  <c r="E446" i="2"/>
  <c r="E447" i="2"/>
  <c r="E448" i="2"/>
  <c r="E449" i="2"/>
  <c r="E450" i="2"/>
  <c r="E451" i="2"/>
  <c r="E427" i="2"/>
  <c r="E455" i="2"/>
  <c r="E483" i="2"/>
  <c r="E400" i="2"/>
  <c r="E401" i="2"/>
  <c r="E402" i="2"/>
  <c r="E403" i="2"/>
  <c r="E404" i="2"/>
  <c r="E405" i="2"/>
  <c r="E406" i="2"/>
  <c r="E407" i="2"/>
  <c r="E408" i="2"/>
  <c r="E409" i="2"/>
  <c r="E410" i="2"/>
  <c r="E411" i="2"/>
  <c r="E412" i="2"/>
  <c r="E413" i="2"/>
  <c r="E414" i="2"/>
  <c r="E415" i="2"/>
  <c r="E416" i="2"/>
  <c r="E417" i="2"/>
  <c r="E418" i="2"/>
  <c r="E419" i="2"/>
  <c r="E420" i="2"/>
  <c r="E421" i="2"/>
  <c r="E422" i="2"/>
  <c r="E423" i="2"/>
  <c r="E372" i="2"/>
  <c r="E373" i="2"/>
  <c r="E374" i="2"/>
  <c r="E375" i="2"/>
  <c r="E376" i="2"/>
  <c r="E377" i="2"/>
  <c r="E378" i="2"/>
  <c r="E379" i="2"/>
  <c r="E380" i="2"/>
  <c r="E381" i="2"/>
  <c r="E382" i="2"/>
  <c r="E383" i="2"/>
  <c r="E384" i="2"/>
  <c r="E385" i="2"/>
  <c r="E386" i="2"/>
  <c r="E387" i="2"/>
  <c r="E388" i="2"/>
  <c r="E389" i="2"/>
  <c r="E390" i="2"/>
  <c r="E391" i="2"/>
  <c r="E392" i="2"/>
  <c r="E393" i="2"/>
  <c r="E394" i="2"/>
  <c r="E395" i="2"/>
  <c r="E344" i="2"/>
  <c r="E345" i="2"/>
  <c r="E346" i="2"/>
  <c r="E347" i="2"/>
  <c r="E348" i="2"/>
  <c r="E349" i="2"/>
  <c r="E350" i="2"/>
  <c r="E351" i="2"/>
  <c r="E352" i="2"/>
  <c r="E353" i="2"/>
  <c r="E354" i="2"/>
  <c r="E355" i="2"/>
  <c r="E356" i="2"/>
  <c r="E357" i="2"/>
  <c r="E358" i="2"/>
  <c r="E359" i="2"/>
  <c r="E360" i="2"/>
  <c r="E361" i="2"/>
  <c r="E362" i="2"/>
  <c r="E363" i="2"/>
  <c r="E364" i="2"/>
  <c r="E365" i="2"/>
  <c r="E366" i="2"/>
  <c r="E367" i="2"/>
  <c r="E343" i="2"/>
  <c r="E399" i="2"/>
  <c r="E371" i="2"/>
  <c r="E316" i="2"/>
  <c r="E317" i="2"/>
  <c r="E318" i="2"/>
  <c r="E319" i="2"/>
  <c r="E320" i="2"/>
  <c r="E321" i="2"/>
  <c r="E322" i="2"/>
  <c r="E323" i="2"/>
  <c r="E324" i="2"/>
  <c r="E325" i="2"/>
  <c r="E326" i="2"/>
  <c r="E327" i="2"/>
  <c r="E328" i="2"/>
  <c r="E329" i="2"/>
  <c r="E330" i="2"/>
  <c r="E331" i="2"/>
  <c r="E332" i="2"/>
  <c r="E333" i="2"/>
  <c r="E334" i="2"/>
  <c r="E335" i="2"/>
  <c r="E336" i="2"/>
  <c r="E337" i="2"/>
  <c r="E338" i="2"/>
  <c r="E339" i="2"/>
  <c r="E288" i="2"/>
  <c r="E289" i="2"/>
  <c r="E290" i="2"/>
  <c r="E291" i="2"/>
  <c r="E292" i="2"/>
  <c r="E293" i="2"/>
  <c r="E294" i="2"/>
  <c r="E295" i="2"/>
  <c r="E296" i="2"/>
  <c r="E297" i="2"/>
  <c r="E298" i="2"/>
  <c r="E299" i="2"/>
  <c r="E300" i="2"/>
  <c r="E301" i="2"/>
  <c r="E302" i="2"/>
  <c r="E303" i="2"/>
  <c r="E304" i="2"/>
  <c r="E305" i="2"/>
  <c r="E306" i="2"/>
  <c r="E307" i="2"/>
  <c r="E308" i="2"/>
  <c r="E309" i="2"/>
  <c r="E310" i="2"/>
  <c r="E311" i="2"/>
  <c r="E260" i="2"/>
  <c r="E261" i="2"/>
  <c r="E262" i="2"/>
  <c r="E263" i="2"/>
  <c r="E264" i="2"/>
  <c r="E265" i="2"/>
  <c r="E266" i="2"/>
  <c r="E267" i="2"/>
  <c r="E268" i="2"/>
  <c r="E269" i="2"/>
  <c r="E270" i="2"/>
  <c r="E271" i="2"/>
  <c r="E272" i="2"/>
  <c r="E273" i="2"/>
  <c r="E274" i="2"/>
  <c r="E275" i="2"/>
  <c r="E276" i="2"/>
  <c r="E277" i="2"/>
  <c r="E278" i="2"/>
  <c r="E279" i="2"/>
  <c r="E280" i="2"/>
  <c r="E281" i="2"/>
  <c r="E282" i="2"/>
  <c r="E283" i="2"/>
  <c r="E315" i="2"/>
  <c r="E287" i="2"/>
  <c r="E259" i="2"/>
  <c r="E232" i="2"/>
  <c r="E233" i="2"/>
  <c r="E234" i="2"/>
  <c r="E235" i="2"/>
  <c r="E236" i="2"/>
  <c r="E237" i="2"/>
  <c r="E238" i="2"/>
  <c r="E239" i="2"/>
  <c r="E240" i="2"/>
  <c r="E241" i="2"/>
  <c r="E242" i="2"/>
  <c r="E243" i="2"/>
  <c r="E244" i="2"/>
  <c r="E245" i="2"/>
  <c r="E246" i="2"/>
  <c r="E247" i="2"/>
  <c r="E248" i="2"/>
  <c r="E249" i="2"/>
  <c r="E250" i="2"/>
  <c r="E251" i="2"/>
  <c r="E252" i="2"/>
  <c r="E253" i="2"/>
  <c r="E254" i="2"/>
  <c r="E255" i="2"/>
  <c r="E204" i="2"/>
  <c r="E205" i="2"/>
  <c r="E206" i="2"/>
  <c r="E207" i="2"/>
  <c r="E208" i="2"/>
  <c r="E209" i="2"/>
  <c r="E210" i="2"/>
  <c r="E211" i="2"/>
  <c r="E212" i="2"/>
  <c r="E213" i="2"/>
  <c r="E214" i="2"/>
  <c r="E215" i="2"/>
  <c r="E216" i="2"/>
  <c r="E217" i="2"/>
  <c r="E218" i="2"/>
  <c r="E219" i="2"/>
  <c r="E220" i="2"/>
  <c r="E221" i="2"/>
  <c r="E222" i="2"/>
  <c r="E223" i="2"/>
  <c r="E224" i="2"/>
  <c r="E225" i="2"/>
  <c r="E226" i="2"/>
  <c r="E227" i="2"/>
  <c r="E191" i="2"/>
  <c r="E192" i="2"/>
  <c r="E193" i="2"/>
  <c r="E194" i="2"/>
  <c r="E195" i="2"/>
  <c r="E196" i="2"/>
  <c r="E197" i="2"/>
  <c r="E198" i="2"/>
  <c r="E199" i="2"/>
  <c r="E231" i="2"/>
  <c r="E203" i="2"/>
  <c r="E121" i="2"/>
  <c r="E134" i="2"/>
  <c r="E135" i="2"/>
  <c r="E136" i="2"/>
  <c r="E137" i="2"/>
  <c r="E138" i="2"/>
  <c r="E139" i="2"/>
  <c r="E140" i="2"/>
  <c r="E141" i="2"/>
  <c r="E142" i="2"/>
  <c r="E143" i="2"/>
  <c r="E92" i="2"/>
  <c r="E106" i="2"/>
  <c r="E107" i="2"/>
  <c r="E108" i="2"/>
  <c r="E109" i="2"/>
  <c r="E110" i="2"/>
  <c r="E111" i="2"/>
  <c r="E112" i="2"/>
  <c r="E113" i="2"/>
  <c r="E114" i="2"/>
  <c r="E115" i="2"/>
  <c r="E91" i="2"/>
  <c r="E63" i="2"/>
  <c r="E35" i="2"/>
  <c r="AX5" i="1"/>
  <c r="E73" i="2"/>
  <c r="E74" i="2"/>
  <c r="E79" i="2"/>
  <c r="E80" i="2"/>
  <c r="E81" i="2"/>
  <c r="E82" i="2"/>
  <c r="E83" i="2"/>
  <c r="E84" i="2"/>
  <c r="E85" i="2"/>
  <c r="E86" i="2"/>
  <c r="E51" i="2"/>
  <c r="E52" i="2"/>
  <c r="E53" i="2"/>
  <c r="E54" i="2"/>
  <c r="E55" i="2"/>
  <c r="E56" i="2"/>
  <c r="E57" i="2"/>
  <c r="E58" i="2"/>
  <c r="E59" i="2"/>
  <c r="E23" i="2" l="1"/>
  <c r="E24" i="2"/>
  <c r="E25" i="2"/>
  <c r="E26" i="2"/>
  <c r="E27" i="2"/>
  <c r="E28" i="2"/>
  <c r="E29" i="2"/>
  <c r="E30" i="2"/>
  <c r="E31" i="2"/>
  <c r="E148" i="2" l="1"/>
  <c r="E149" i="2"/>
  <c r="E150" i="2"/>
  <c r="E151" i="2"/>
  <c r="E155" i="2"/>
  <c r="E156" i="2"/>
  <c r="E157" i="2"/>
  <c r="E158" i="2"/>
  <c r="E160" i="2"/>
  <c r="E161" i="2"/>
  <c r="E162" i="2"/>
  <c r="E163" i="2"/>
  <c r="E164" i="2"/>
  <c r="E165" i="2"/>
  <c r="E166" i="2"/>
  <c r="E168" i="2"/>
  <c r="E169" i="2"/>
  <c r="E170" i="2"/>
  <c r="AB11" i="1" a="1"/>
  <c r="AB11" i="1" s="1"/>
  <c r="A4" i="1"/>
  <c r="AK48" i="1"/>
  <c r="AT46" i="1"/>
  <c r="AY45" i="1" a="1"/>
  <c r="AY45" i="1" s="1"/>
  <c r="AN45" i="1" s="1"/>
  <c r="AK45" i="1"/>
  <c r="AY43" i="1"/>
  <c r="AV43" i="1" a="1"/>
  <c r="AV43" i="1" s="1"/>
  <c r="AT47" i="1" s="1" a="1"/>
  <c r="AT47" i="1" s="1"/>
  <c r="AX42" i="1"/>
  <c r="AX41" i="1"/>
  <c r="S48" i="1"/>
  <c r="AB46" i="1"/>
  <c r="AG45" i="1" a="1"/>
  <c r="AG45" i="1" s="1"/>
  <c r="V45" i="1" s="1"/>
  <c r="S45" i="1"/>
  <c r="AB47" i="1" a="1"/>
  <c r="AB47" i="1" s="1"/>
  <c r="A48" i="1"/>
  <c r="J46" i="1"/>
  <c r="O45" i="1" a="1"/>
  <c r="O45" i="1" s="1"/>
  <c r="D45" i="1" s="1"/>
  <c r="A45" i="1"/>
  <c r="J47" i="1" a="1"/>
  <c r="J47" i="1" s="1"/>
  <c r="AK12" i="1"/>
  <c r="AT10" i="1"/>
  <c r="AY9" i="1" a="1"/>
  <c r="AY9" i="1" s="1"/>
  <c r="AN9" i="1" s="1"/>
  <c r="AK9" i="1"/>
  <c r="AY7" i="1"/>
  <c r="AV7" i="1" a="1"/>
  <c r="AV7" i="1" s="1"/>
  <c r="AT11" i="1" s="1" a="1"/>
  <c r="AT11" i="1" s="1"/>
  <c r="AX6" i="1"/>
  <c r="S12" i="1"/>
  <c r="AB10" i="1"/>
  <c r="AG9" i="1" a="1"/>
  <c r="AG9" i="1" s="1"/>
  <c r="V9" i="1" s="1"/>
  <c r="S9" i="1"/>
  <c r="G8" i="4"/>
  <c r="A9" i="1"/>
  <c r="O9" i="1" a="1"/>
  <c r="O9" i="1" s="1"/>
  <c r="D9" i="1" s="1"/>
  <c r="C11" i="4" l="1"/>
  <c r="L9" i="5"/>
  <c r="C12" i="4"/>
  <c r="L10" i="5"/>
  <c r="C13" i="4"/>
  <c r="L11" i="5"/>
  <c r="C9" i="4"/>
  <c r="L7" i="5"/>
  <c r="C10" i="4"/>
  <c r="L8" i="5"/>
  <c r="B46" i="1"/>
  <c r="G11" i="4"/>
  <c r="T46" i="1"/>
  <c r="G12" i="4"/>
  <c r="AL46" i="1"/>
  <c r="G13" i="4"/>
  <c r="AL10" i="1"/>
  <c r="G10" i="4"/>
  <c r="T10" i="1"/>
  <c r="G9" i="4"/>
  <c r="H47" i="1"/>
  <c r="J11" i="1" a="1"/>
  <c r="J11" i="1" s="1"/>
  <c r="D7" i="1"/>
  <c r="D47" i="1"/>
  <c r="P47" i="1"/>
  <c r="E843" i="2"/>
  <c r="AZ47" i="1"/>
  <c r="AV47" i="1"/>
  <c r="AP47" i="1"/>
  <c r="AX47" i="1"/>
  <c r="AR47" i="1"/>
  <c r="AN47" i="1"/>
  <c r="E147" i="2" s="1"/>
  <c r="AH47" i="1"/>
  <c r="AD47" i="1"/>
  <c r="AF47" i="1"/>
  <c r="Z47" i="1"/>
  <c r="V47" i="1"/>
  <c r="X47" i="1"/>
  <c r="N47" i="1"/>
  <c r="F47" i="1"/>
  <c r="L47" i="1"/>
  <c r="AZ11" i="1"/>
  <c r="AV11" i="1"/>
  <c r="AP11" i="1"/>
  <c r="AX11" i="1"/>
  <c r="AR11" i="1"/>
  <c r="AN11" i="1"/>
  <c r="AH11" i="1"/>
  <c r="AD11" i="1"/>
  <c r="X11" i="1"/>
  <c r="AF11" i="1"/>
  <c r="Z11" i="1"/>
  <c r="V11" i="1"/>
  <c r="AN43" i="1"/>
  <c r="V43" i="1"/>
  <c r="D43" i="1"/>
  <c r="AN7" i="1"/>
  <c r="V7" i="1"/>
  <c r="B10" i="1"/>
  <c r="E132" i="2" l="1"/>
  <c r="E133" i="2"/>
  <c r="E131" i="2"/>
  <c r="E130" i="2"/>
  <c r="E129" i="2"/>
  <c r="E127" i="2"/>
  <c r="E128" i="2"/>
  <c r="E125" i="2"/>
  <c r="E126" i="2"/>
  <c r="E124" i="2"/>
  <c r="E123" i="2"/>
  <c r="E120" i="2"/>
  <c r="E122" i="2"/>
  <c r="E105" i="2"/>
  <c r="E50" i="2"/>
  <c r="E49" i="2"/>
  <c r="E104" i="2"/>
  <c r="E103" i="2"/>
  <c r="E102" i="2"/>
  <c r="E101" i="2"/>
  <c r="E100" i="2"/>
  <c r="E99" i="2"/>
  <c r="E98" i="2"/>
  <c r="E97" i="2"/>
  <c r="E96" i="2"/>
  <c r="E95" i="2"/>
  <c r="E94" i="2"/>
  <c r="E93" i="2"/>
  <c r="C8" i="4"/>
  <c r="L6" i="5"/>
  <c r="D13" i="4"/>
  <c r="D11" i="4"/>
  <c r="E87" i="2"/>
  <c r="D10" i="4"/>
  <c r="E119" i="2"/>
  <c r="D12" i="4"/>
  <c r="E48" i="2"/>
  <c r="D9" i="4"/>
  <c r="E830" i="2"/>
  <c r="E831" i="2"/>
  <c r="E829" i="2"/>
  <c r="E828" i="2"/>
  <c r="E827" i="2"/>
  <c r="E826" i="2"/>
  <c r="E825" i="2"/>
  <c r="E824" i="2"/>
  <c r="E822" i="2"/>
  <c r="E823" i="2"/>
  <c r="E820" i="2"/>
  <c r="E821" i="2"/>
  <c r="E819" i="2"/>
  <c r="E189" i="2"/>
  <c r="E190" i="2"/>
  <c r="E188" i="2"/>
  <c r="E187" i="2"/>
  <c r="E186" i="2"/>
  <c r="E184" i="2"/>
  <c r="E185" i="2"/>
  <c r="E183" i="2"/>
  <c r="E181" i="2"/>
  <c r="E182" i="2"/>
  <c r="E179" i="2"/>
  <c r="E180" i="2"/>
  <c r="E177" i="2"/>
  <c r="E178" i="2"/>
  <c r="E175" i="2"/>
  <c r="E176" i="2"/>
  <c r="E78" i="2"/>
  <c r="E76" i="2"/>
  <c r="E77" i="2"/>
  <c r="E64" i="2"/>
  <c r="E66" i="2"/>
  <c r="E68" i="2"/>
  <c r="E70" i="2"/>
  <c r="E72" i="2"/>
  <c r="E65" i="2"/>
  <c r="E67" i="2"/>
  <c r="E69" i="2"/>
  <c r="E71" i="2"/>
  <c r="E75" i="2"/>
  <c r="E46" i="2"/>
  <c r="E47" i="2"/>
  <c r="E45" i="2"/>
  <c r="E43" i="2"/>
  <c r="E44" i="2"/>
  <c r="E41" i="2"/>
  <c r="E42" i="2"/>
  <c r="E39" i="2"/>
  <c r="E40" i="2"/>
  <c r="E37" i="2"/>
  <c r="E38" i="2"/>
  <c r="E36" i="2"/>
  <c r="N11" i="1"/>
  <c r="F11" i="1"/>
  <c r="L11" i="1"/>
  <c r="H11" i="1"/>
  <c r="P11" i="1"/>
  <c r="D11" i="1"/>
  <c r="AV44" i="1"/>
  <c r="E153" i="2" s="1"/>
  <c r="AD44" i="1"/>
  <c r="L44" i="1"/>
  <c r="AV8" i="1"/>
  <c r="AD8" i="1"/>
  <c r="L8" i="1"/>
  <c r="A12" i="1"/>
  <c r="J10" i="1"/>
  <c r="E21" i="2" l="1"/>
  <c r="E22" i="2"/>
  <c r="E19" i="2"/>
  <c r="E20" i="2"/>
  <c r="E159" i="2"/>
  <c r="E152" i="2"/>
  <c r="E7" i="2"/>
  <c r="D8" i="4"/>
  <c r="E17" i="2"/>
  <c r="E18" i="2"/>
  <c r="E15" i="2"/>
  <c r="E16" i="2"/>
  <c r="E13" i="2"/>
  <c r="E14" i="2"/>
  <c r="E8" i="2"/>
  <c r="E10" i="2"/>
  <c r="E12" i="2"/>
  <c r="E9" i="2"/>
  <c r="E11" i="2"/>
  <c r="E171" i="2"/>
  <c r="E167" i="2"/>
  <c r="E154" i="2"/>
  <c r="AY44" i="1"/>
  <c r="AN44" i="1"/>
  <c r="AG44" i="1"/>
  <c r="V44" i="1"/>
  <c r="O44" i="1"/>
  <c r="D44" i="1"/>
  <c r="AY8" i="1"/>
  <c r="AN8" i="1"/>
  <c r="AG8" i="1"/>
  <c r="V8" i="1"/>
  <c r="O8" i="1"/>
  <c r="D8" i="1"/>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<sst xmlns="http://schemas.openxmlformats.org/spreadsheetml/2006/main" count="1058" uniqueCount="271">
  <si>
    <t>Toleranzbreite QUALAB</t>
  </si>
  <si>
    <t>Einheit</t>
  </si>
  <si>
    <t>-3s</t>
  </si>
  <si>
    <t>-2s</t>
  </si>
  <si>
    <t>-1s</t>
  </si>
  <si>
    <t>+1s</t>
  </si>
  <si>
    <t>+2s</t>
  </si>
  <si>
    <t>+3s</t>
  </si>
  <si>
    <t>Toleranzbreite Hersteller</t>
  </si>
  <si>
    <t>Test</t>
  </si>
  <si>
    <t>Datum/Kürzel</t>
  </si>
  <si>
    <t>Zahlenfolge</t>
  </si>
  <si>
    <t>-3s (rote Linie)</t>
  </si>
  <si>
    <t>-2s (organge linie)</t>
  </si>
  <si>
    <t>-1s (grüne Linie)</t>
  </si>
  <si>
    <t>Zielwert (MW) scharze linie)</t>
  </si>
  <si>
    <t>+1s (grüne linie)</t>
  </si>
  <si>
    <t>+2s (orange linie)</t>
  </si>
  <si>
    <t>+3s (rote linie)</t>
  </si>
  <si>
    <t>Messwerte (rote punkte mit verbindungslinie)</t>
  </si>
  <si>
    <t>Messwerte (rote Punkte mit Verbindungslinie)</t>
  </si>
  <si>
    <t>1 1</t>
  </si>
  <si>
    <t>1 2</t>
  </si>
  <si>
    <t>1 3</t>
  </si>
  <si>
    <t>2 1</t>
  </si>
  <si>
    <t xml:space="preserve">Kontrolle: </t>
  </si>
  <si>
    <t xml:space="preserve">Gerät:                                </t>
  </si>
  <si>
    <t xml:space="preserve">Lot: </t>
  </si>
  <si>
    <t>Resultat</t>
  </si>
  <si>
    <t xml:space="preserve">Verfall: </t>
  </si>
  <si>
    <t>Level / Lot</t>
  </si>
  <si>
    <t>Dropdownfelder</t>
  </si>
  <si>
    <t>Eine Vorlage zur Zielwertüberwachung</t>
  </si>
  <si>
    <t>Eine Vorlage zur Zielwertermittlung</t>
  </si>
  <si>
    <t>Eine leere Vorlage zum Erstellen einer neuen Dokumentationshilfe</t>
  </si>
  <si>
    <t>Spalte1</t>
  </si>
  <si>
    <t>Auswahl</t>
  </si>
  <si>
    <t xml:space="preserve">Runden auf: </t>
  </si>
  <si>
    <t>0 Komastellen</t>
  </si>
  <si>
    <t>1 Komastelle</t>
  </si>
  <si>
    <t>3 Komastellen</t>
  </si>
  <si>
    <t>2 Komastellen</t>
  </si>
  <si>
    <t>Verwendeter Zielwert</t>
  </si>
  <si>
    <t>eingetragener ZW</t>
  </si>
  <si>
    <t>errechneter MW</t>
  </si>
  <si>
    <t>Feld zum Zielwerteintragen (Formel darf bei leerer DH Vorlage oder bei Zielwertüberwachung überschrieben werden)</t>
  </si>
  <si>
    <t>mg/l</t>
  </si>
  <si>
    <t>Cl</t>
  </si>
  <si>
    <t>mmol/l</t>
  </si>
  <si>
    <t>U/l</t>
  </si>
  <si>
    <t>Qualabtoleranzen und Einheiten</t>
  </si>
  <si>
    <t>Parameter</t>
  </si>
  <si>
    <t>Qualabtoleranz</t>
  </si>
  <si>
    <t>Herstellertoleranz</t>
  </si>
  <si>
    <t xml:space="preserve">Einheit </t>
  </si>
  <si>
    <t>Vitamin D</t>
  </si>
  <si>
    <t>Vit. D</t>
  </si>
  <si>
    <t>aPTT</t>
  </si>
  <si>
    <t>ALT</t>
  </si>
  <si>
    <t>GPT</t>
  </si>
  <si>
    <t>ALB</t>
  </si>
  <si>
    <t>Albumin</t>
  </si>
  <si>
    <t>g/l</t>
  </si>
  <si>
    <t>alk. Phos</t>
  </si>
  <si>
    <t>ALP</t>
  </si>
  <si>
    <t>Amylase</t>
  </si>
  <si>
    <t>AST</t>
  </si>
  <si>
    <t>GOT</t>
  </si>
  <si>
    <t>AST/GOT</t>
  </si>
  <si>
    <t>ALT/GPT</t>
  </si>
  <si>
    <t>TBIL</t>
  </si>
  <si>
    <t>Bilirubin total</t>
  </si>
  <si>
    <t xml:space="preserve">Bilirubin  </t>
  </si>
  <si>
    <t>µmol/l</t>
  </si>
  <si>
    <t>DBIL</t>
  </si>
  <si>
    <t>konjugiertes Bilirubin</t>
  </si>
  <si>
    <t>konj. Bilirubin</t>
  </si>
  <si>
    <t>Bilirubin konj.</t>
  </si>
  <si>
    <t>direktes Bilirubin</t>
  </si>
  <si>
    <t>totales Bilirubin</t>
  </si>
  <si>
    <t>Ca</t>
  </si>
  <si>
    <t>Calzium</t>
  </si>
  <si>
    <t>CA</t>
  </si>
  <si>
    <t>Chlorid</t>
  </si>
  <si>
    <t>CL</t>
  </si>
  <si>
    <t>Chol</t>
  </si>
  <si>
    <t>Choli</t>
  </si>
  <si>
    <t>TCHO</t>
  </si>
  <si>
    <t>TCHOL</t>
  </si>
  <si>
    <t>totales Cholesterin</t>
  </si>
  <si>
    <t>CRP</t>
  </si>
  <si>
    <t>CK</t>
  </si>
  <si>
    <t>Creatin-Kinase</t>
  </si>
  <si>
    <t>CPK</t>
  </si>
  <si>
    <t>CK-MB</t>
  </si>
  <si>
    <t>D-Dimer</t>
  </si>
  <si>
    <t>Ddimer</t>
  </si>
  <si>
    <t>ng/ml</t>
  </si>
  <si>
    <t>Eisen</t>
  </si>
  <si>
    <t>Ferritin</t>
  </si>
  <si>
    <t>Fe</t>
  </si>
  <si>
    <t>Ec</t>
  </si>
  <si>
    <t>Ery</t>
  </si>
  <si>
    <t>Erys</t>
  </si>
  <si>
    <t>Erythrozyten-Zählung</t>
  </si>
  <si>
    <t>RBC</t>
  </si>
  <si>
    <r>
      <t>x10</t>
    </r>
    <r>
      <rPr>
        <vertAlign val="superscript"/>
        <sz val="10"/>
        <rFont val="Arial"/>
        <family val="2"/>
      </rPr>
      <t>6</t>
    </r>
    <r>
      <rPr>
        <sz val="10"/>
        <rFont val="Arial"/>
        <family val="2"/>
      </rPr>
      <t>/µl</t>
    </r>
  </si>
  <si>
    <t>GGT</t>
  </si>
  <si>
    <t>GLU</t>
  </si>
  <si>
    <t>Glu</t>
  </si>
  <si>
    <t>Glukose</t>
  </si>
  <si>
    <t>Glucose</t>
  </si>
  <si>
    <t>glyk. HbA1c</t>
  </si>
  <si>
    <t>glykiertes HbA1c</t>
  </si>
  <si>
    <t>HbA1c</t>
  </si>
  <si>
    <t>%</t>
  </si>
  <si>
    <t>Hämatokrit</t>
  </si>
  <si>
    <t>HCT</t>
  </si>
  <si>
    <t>HKT</t>
  </si>
  <si>
    <t>Hämoglobin</t>
  </si>
  <si>
    <t>Hb</t>
  </si>
  <si>
    <t>HB</t>
  </si>
  <si>
    <t>HGB</t>
  </si>
  <si>
    <t>g/dl</t>
  </si>
  <si>
    <t>Harnstoff</t>
  </si>
  <si>
    <t>BUN</t>
  </si>
  <si>
    <t>HDL</t>
  </si>
  <si>
    <t>HDL-Chol</t>
  </si>
  <si>
    <t>HDL-Cholesterin</t>
  </si>
  <si>
    <t>B-HCG</t>
  </si>
  <si>
    <t>Beta-hCG</t>
  </si>
  <si>
    <r>
      <t xml:space="preserve">Total </t>
    </r>
    <r>
      <rPr>
        <sz val="10"/>
        <rFont val="Arial"/>
        <family val="2"/>
      </rPr>
      <t>ß-hCG</t>
    </r>
  </si>
  <si>
    <t>ß-hCG</t>
  </si>
  <si>
    <t>mlU/ml</t>
  </si>
  <si>
    <t>Kalium</t>
  </si>
  <si>
    <t>K</t>
  </si>
  <si>
    <t>Kreatinin</t>
  </si>
  <si>
    <t>Krea</t>
  </si>
  <si>
    <t>CRE</t>
  </si>
  <si>
    <t>CREA</t>
  </si>
  <si>
    <t>Laktat-Dehydrogenase</t>
  </si>
  <si>
    <t>LDH</t>
  </si>
  <si>
    <t>LDL</t>
  </si>
  <si>
    <t>LDL-Cholesterin</t>
  </si>
  <si>
    <t>LDL-Chol</t>
  </si>
  <si>
    <t>Leukozyten</t>
  </si>
  <si>
    <t>Lc</t>
  </si>
  <si>
    <t>WBC</t>
  </si>
  <si>
    <r>
      <t>x10</t>
    </r>
    <r>
      <rPr>
        <vertAlign val="superscript"/>
        <sz val="10"/>
        <rFont val="Arial"/>
        <family val="2"/>
      </rPr>
      <t>3</t>
    </r>
    <r>
      <rPr>
        <sz val="10"/>
        <rFont val="Arial"/>
        <family val="2"/>
      </rPr>
      <t>/µL</t>
    </r>
  </si>
  <si>
    <t>Lipase</t>
  </si>
  <si>
    <t>LIP</t>
  </si>
  <si>
    <t>Magnesium</t>
  </si>
  <si>
    <t>MG</t>
  </si>
  <si>
    <t>Mg</t>
  </si>
  <si>
    <t>Natrium</t>
  </si>
  <si>
    <t xml:space="preserve">Na </t>
  </si>
  <si>
    <t>NA</t>
  </si>
  <si>
    <t>BNP</t>
  </si>
  <si>
    <t>Nt-proBNP</t>
  </si>
  <si>
    <t>proBNP</t>
  </si>
  <si>
    <t>ng/l</t>
  </si>
  <si>
    <t>Nt proBNP</t>
  </si>
  <si>
    <t>Phosphat</t>
  </si>
  <si>
    <t>inorganisches Phosphat</t>
  </si>
  <si>
    <t>anorganisches Phosphat</t>
  </si>
  <si>
    <t>IP</t>
  </si>
  <si>
    <t>PHOS</t>
  </si>
  <si>
    <t>Procalcitonin</t>
  </si>
  <si>
    <t>PCT</t>
  </si>
  <si>
    <t>PCT Plus</t>
  </si>
  <si>
    <t>PSA</t>
  </si>
  <si>
    <t>Protein total</t>
  </si>
  <si>
    <t>totales Protein</t>
  </si>
  <si>
    <t>TP</t>
  </si>
  <si>
    <t>tot. Protein</t>
  </si>
  <si>
    <t>INR</t>
  </si>
  <si>
    <t>Quick</t>
  </si>
  <si>
    <t>Quick/INR</t>
  </si>
  <si>
    <t>Thrombozyten</t>
  </si>
  <si>
    <t>Thrombocyten</t>
  </si>
  <si>
    <t>Plättchen</t>
  </si>
  <si>
    <t>PLT</t>
  </si>
  <si>
    <t>Tc</t>
  </si>
  <si>
    <t>Thyreotropin</t>
  </si>
  <si>
    <t>TSH</t>
  </si>
  <si>
    <t>Thyroid-stimulierendes Hormon</t>
  </si>
  <si>
    <t>µlU/ml</t>
  </si>
  <si>
    <t>Thyroxin</t>
  </si>
  <si>
    <t>T4</t>
  </si>
  <si>
    <t>nmol/l</t>
  </si>
  <si>
    <t>Triiodthyronin</t>
  </si>
  <si>
    <t>T3</t>
  </si>
  <si>
    <t>Triglycerid</t>
  </si>
  <si>
    <t>TG</t>
  </si>
  <si>
    <t>Tn-I-Plus</t>
  </si>
  <si>
    <t>Troponin</t>
  </si>
  <si>
    <t>Trop</t>
  </si>
  <si>
    <t>Troponin Plus</t>
  </si>
  <si>
    <t>Troponin-I</t>
  </si>
  <si>
    <t>Troponin-T</t>
  </si>
  <si>
    <t>Tn-I Plus</t>
  </si>
  <si>
    <t>Harnsäure</t>
  </si>
  <si>
    <t>UA</t>
  </si>
  <si>
    <t>k.A.</t>
  </si>
  <si>
    <t>Cholesterin</t>
  </si>
  <si>
    <t>erl.</t>
  </si>
  <si>
    <t>erl</t>
  </si>
  <si>
    <t>=WENN(NICHT($V$4="Eine Vorlage zur Zielwertermittlung");"";WENN(UND(B13:B37="";$V$4="Eine Vorlage zur Zielwertermittlung");"----------";RUNDEN(MITTELWERT(B13:B37);WENN(B12="0 Komastellen";0;WENN(B12="1 Komastelle";1;WENN(B12="2 Komastellen";2;WENN(B12="3 Komastellen";3;1)))))))</t>
  </si>
  <si>
    <t>Fabian</t>
  </si>
  <si>
    <t>kg</t>
  </si>
  <si>
    <t>MAU</t>
  </si>
  <si>
    <t>Mikroalbumin</t>
  </si>
  <si>
    <t>Microalbumin</t>
  </si>
  <si>
    <t>Zielwert</t>
  </si>
  <si>
    <t>Toleranzbereich (+/- 3s)</t>
  </si>
  <si>
    <t>Rechner: kritische Differenz (Gibt es eine signifikante (=methodenunabhängige) Messwertdifferenz)</t>
  </si>
  <si>
    <t>Kalibrationsfaktoren berechnen</t>
  </si>
  <si>
    <t>1. Messwert</t>
  </si>
  <si>
    <t>2. Messwert</t>
  </si>
  <si>
    <t>Differenz Messung</t>
  </si>
  <si>
    <t>kritische Differenz</t>
  </si>
  <si>
    <t>manuelle Eingabe VK(%)</t>
  </si>
  <si>
    <t>Bitte Wählen (Hämatologie oder Klinische Chemie):</t>
  </si>
  <si>
    <t>Aktueller Kalibrationsfaktor</t>
  </si>
  <si>
    <t>gemesserner Wert</t>
  </si>
  <si>
    <t>Zielwert der Kontrolle</t>
  </si>
  <si>
    <t>neuer Kalibrationsfaktor</t>
  </si>
  <si>
    <t>Bewertung:</t>
  </si>
  <si>
    <t>Einheitenrechner:</t>
  </si>
  <si>
    <t>Konzentration:</t>
  </si>
  <si>
    <t>bisherige Einheit:</t>
  </si>
  <si>
    <t>gewünschte Einheit:</t>
  </si>
  <si>
    <t>Umrechnung:</t>
  </si>
  <si>
    <t>Statistische Angaben zu den Messwerten:</t>
  </si>
  <si>
    <t>Parameterauswahl:</t>
  </si>
  <si>
    <t>Hersteller VK %</t>
  </si>
  <si>
    <t>Infos für manuelle VK Eingabe</t>
  </si>
  <si>
    <t>Calcium</t>
  </si>
  <si>
    <t>Afias 9%
FDC 10%</t>
  </si>
  <si>
    <t>Statistische Messwerte Parameterauswahl</t>
  </si>
  <si>
    <t>Einheitenrechner: Hilfstabelle</t>
  </si>
  <si>
    <t>Einheitenauswahl</t>
  </si>
  <si>
    <t>Vorher Einheit</t>
  </si>
  <si>
    <t>Nacher Einheit</t>
  </si>
  <si>
    <t>Konvertierungsfaktor</t>
  </si>
  <si>
    <t>kg/l</t>
  </si>
  <si>
    <t>ug/l</t>
  </si>
  <si>
    <t>Kalibrationsfaktoren</t>
  </si>
  <si>
    <t>pg/l</t>
  </si>
  <si>
    <t xml:space="preserve">     Hämatologie (Proportionales Verhältnis)</t>
  </si>
  <si>
    <t>g/ml</t>
  </si>
  <si>
    <t xml:space="preserve">     Klinische Chemie (Umgekehrt Proportionales Verhältnis)</t>
  </si>
  <si>
    <t>mg/ml</t>
  </si>
  <si>
    <t>ug/ml</t>
  </si>
  <si>
    <t>pg/ml</t>
  </si>
  <si>
    <t>Text für krit Diff Rechner</t>
  </si>
  <si>
    <t xml:space="preserve">Liegt der gemessene Wert im Bereich von </t>
  </si>
  <si>
    <t xml:space="preserve">  bis  </t>
  </si>
  <si>
    <t>, gibt es keinen signifikanten Unterschied zwischen den Messwerten. Wenn die gemessene Differenz kleiner als die kritische Differenz ist, kann aufgrund der erwarteten Messungenauigkeit des Analysesystems nicht sicher zwischen den Werten unterschieden werden.</t>
  </si>
  <si>
    <t>Es gibt keinen signifikanten Unterschied zwischen den Messwerten. Wenn die Differenz der Messwerte kleiner als die kritische Differenz ist, kann aufgrund der erwarteten Messungenauigkeit des Analysesystems nicht zwischen den Werten unterschieden werden.</t>
  </si>
  <si>
    <t>Es handelt sich sehr wahrscheinlich um zwei verschiedene Messwerte. Die Werte unterscheiden sich signifikant. Wenn die gemessene Differenz größer als die kritische Differenz ist, kann der Unterschied nicht allein durch die Messungenauigkeit des Analysesystems erklärt werden. Es kann somit davon ausgegangen werden, dass es sich tatsächlich um zwei verschiedene Werte handelt.</t>
  </si>
  <si>
    <t>AMYL</t>
  </si>
  <si>
    <t>Bemerkungen:</t>
  </si>
  <si>
    <t>AFIAS</t>
  </si>
  <si>
    <t>Tumormarker Control</t>
  </si>
  <si>
    <t>PSA / PSA Neo</t>
  </si>
  <si>
    <r>
      <t xml:space="preserve">Level 1
</t>
    </r>
    <r>
      <rPr>
        <b/>
        <sz val="11"/>
        <color rgb="FFFF0000"/>
        <rFont val="Arial"/>
        <family val="2"/>
      </rPr>
      <t>Lot. PSVLA36X</t>
    </r>
  </si>
  <si>
    <r>
      <t xml:space="preserve">Level 2
</t>
    </r>
    <r>
      <rPr>
        <b/>
        <sz val="11"/>
        <color rgb="FFFF0000"/>
        <rFont val="Arial"/>
        <family val="2"/>
      </rPr>
      <t>Lot. PSVLA36X</t>
    </r>
  </si>
  <si>
    <t>TMCOWB26</t>
  </si>
  <si>
    <r>
      <t xml:space="preserve">Level 1
</t>
    </r>
    <r>
      <rPr>
        <b/>
        <sz val="11"/>
        <color rgb="FFFF0000"/>
        <rFont val="Arial"/>
        <family val="2"/>
      </rPr>
      <t>Lot. PSWDA44X</t>
    </r>
  </si>
  <si>
    <r>
      <t xml:space="preserve">Level 2
</t>
    </r>
    <r>
      <rPr>
        <b/>
        <sz val="11"/>
        <color rgb="FFFF0000"/>
        <rFont val="Arial"/>
        <family val="2"/>
      </rPr>
      <t>Lot. PSWDA44X</t>
    </r>
  </si>
</sst>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3">
    <numFmt numFmtId="43" formatCode="_ * #,##0.00_ ;_ * \-#,##0.00_ ;_ * &quot;-&quot;??_ ;_ @_ "/>
    <numFmt numFmtId="164" formatCode="0.0%"/>
    <numFmt numFmtId="165" formatCode="####################################0.0##############################"/>
  </numFmts>
  <fonts count="34" x14ac:knownFonts="1">
    <font>
      <sz val="10"/>
      <name val="Arial"/>
    </font>
    <font>
      <sz val="10"/>
      <name val="Arial"/>
      <family val="2"/>
    </font>
    <font>
      <b/>
      <sz val="8"/>
      <name val="Arial"/>
      <family val="2"/>
    </font>
    <font>
      <sz val="8"/>
      <name val="Arial"/>
      <family val="2"/>
    </font>
    <font>
      <sz val="10"/>
      <name val="Arial"/>
      <family val="2"/>
    </font>
    <font>
      <sz val="8"/>
      <name val="Arial"/>
      <family val="2"/>
    </font>
    <font>
      <sz val="7"/>
      <name val="Arial"/>
      <family val="2"/>
    </font>
    <font>
      <b/>
      <sz val="12"/>
      <name val="Arial"/>
      <family val="2"/>
    </font>
    <font>
      <b/>
      <sz val="20"/>
      <name val="Arial"/>
      <family val="2"/>
    </font>
    <font>
      <b/>
      <sz val="22"/>
      <name val="Arial"/>
      <family val="2"/>
    </font>
    <font>
      <sz val="22"/>
      <name val="Arial"/>
      <family val="2"/>
    </font>
    <font>
      <b/>
      <sz val="26"/>
      <name val="Arial"/>
      <family val="2"/>
    </font>
    <font>
      <b/>
      <sz val="24"/>
      <name val="Arial"/>
      <family val="2"/>
    </font>
    <font>
      <i/>
      <sz val="20"/>
      <name val="Arial"/>
      <family val="2"/>
    </font>
    <font>
      <b/>
      <sz val="10"/>
      <name val="Arial"/>
      <family val="2"/>
    </font>
    <font>
      <b/>
      <i/>
      <sz val="8"/>
      <name val="Arial"/>
      <family val="2"/>
    </font>
    <font>
      <b/>
      <sz val="9"/>
      <name val="Arial"/>
      <family val="2"/>
    </font>
    <font>
      <sz val="20"/>
      <name val="Arial"/>
      <family val="2"/>
    </font>
    <font>
      <b/>
      <sz val="10"/>
      <color theme="1"/>
      <name val="Arial"/>
      <family val="2"/>
    </font>
    <font>
      <b/>
      <sz val="8"/>
      <color theme="0"/>
      <name val="Arial Narrow"/>
      <family val="2"/>
    </font>
    <font>
      <b/>
      <sz val="9"/>
      <name val="Arial Narrow"/>
      <family val="2"/>
    </font>
    <font>
      <b/>
      <sz val="9.5"/>
      <color theme="1"/>
      <name val="Arial"/>
      <family val="2"/>
    </font>
    <font>
      <vertAlign val="superscript"/>
      <sz val="10"/>
      <name val="Arial"/>
      <family val="2"/>
    </font>
    <font>
      <b/>
      <sz val="10"/>
      <color theme="0"/>
      <name val="Arial"/>
      <family val="2"/>
    </font>
    <font>
      <b/>
      <sz val="18"/>
      <name val="Arial"/>
      <family val="2"/>
    </font>
    <font>
      <b/>
      <sz val="14"/>
      <name val="Arial"/>
      <family val="2"/>
    </font>
    <font>
      <b/>
      <sz val="13"/>
      <name val="Arial"/>
      <family val="2"/>
    </font>
    <font>
      <sz val="12"/>
      <name val="Arial"/>
      <family val="2"/>
    </font>
    <font>
      <b/>
      <sz val="11"/>
      <name val="Arial"/>
      <family val="2"/>
    </font>
    <font>
      <b/>
      <i/>
      <sz val="10"/>
      <name val="Arial"/>
      <family val="2"/>
    </font>
    <font>
      <sz val="9"/>
      <name val="Arial"/>
      <family val="2"/>
    </font>
    <font>
      <b/>
      <i/>
      <sz val="11"/>
      <name val="Arial"/>
      <family val="2"/>
    </font>
    <font>
      <i/>
      <sz val="10"/>
      <name val="Arial"/>
      <family val="2"/>
    </font>
    <font>
      <b/>
      <sz val="11"/>
      <color rgb="FFFF0000"/>
      <name val="Arial"/>
      <family val="2"/>
    </font>
  </fonts>
  <fills count="9">
    <fill>
      <patternFill patternType="none"/>
    </fill>
    <fill>
      <patternFill patternType="gray125"/>
    </fill>
    <fill>
      <patternFill patternType="solid">
        <fgColor theme="3" tint="0.79998168889431442"/>
        <bgColor indexed="64"/>
      </patternFill>
    </fill>
    <fill>
      <patternFill patternType="solid">
        <fgColor rgb="FFFF0000"/>
        <bgColor indexed="64"/>
      </patternFill>
    </fill>
    <fill>
      <patternFill patternType="solid">
        <fgColor theme="3" tint="0.39994506668294322"/>
        <bgColor indexed="64"/>
      </patternFill>
    </fill>
    <fill>
      <patternFill patternType="solid">
        <fgColor theme="4" tint="0.79998168889431442"/>
        <bgColor indexed="64"/>
      </patternFill>
    </fill>
    <fill>
      <patternFill patternType="solid">
        <fgColor theme="3" tint="0.59996337778862885"/>
        <bgColor indexed="64"/>
      </patternFill>
    </fill>
    <fill>
      <patternFill patternType="solid">
        <fgColor theme="0" tint="-0.14996795556505021"/>
        <bgColor indexed="64"/>
      </patternFill>
    </fill>
    <fill>
      <patternFill patternType="solid">
        <fgColor theme="0" tint="-4.9989318521683403E-2"/>
        <bgColor indexed="64"/>
      </patternFill>
    </fill>
  </fills>
  <borders count="90">
    <border>
      <left/>
      <right/>
      <top/>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style="thin">
        <color indexed="64"/>
      </left>
      <right/>
      <top/>
      <bottom style="thin">
        <color indexed="64"/>
      </bottom>
      <diagonal/>
    </border>
    <border>
      <left/>
      <right style="thin">
        <color indexed="64"/>
      </right>
      <top style="thin">
        <color indexed="64"/>
      </top>
      <bottom style="hair">
        <color indexed="64"/>
      </bottom>
      <diagonal/>
    </border>
    <border>
      <left style="thin">
        <color indexed="64"/>
      </left>
      <right style="hair">
        <color indexed="64"/>
      </right>
      <top style="hair">
        <color indexed="64"/>
      </top>
      <bottom style="thin">
        <color indexed="64"/>
      </bottom>
      <diagonal/>
    </border>
    <border>
      <left/>
      <right/>
      <top/>
      <bottom style="hair">
        <color indexed="64"/>
      </bottom>
      <diagonal/>
    </border>
    <border diagonalDown="1">
      <left/>
      <right/>
      <top/>
      <bottom/>
      <diagonal style="thin">
        <color indexed="64"/>
      </diagonal>
    </border>
    <border diagonalUp="1">
      <left/>
      <right/>
      <top/>
      <bottom/>
      <diagonal style="thin">
        <color indexed="64"/>
      </diagonal>
    </border>
    <border>
      <left style="hair">
        <color indexed="64"/>
      </left>
      <right style="hair">
        <color indexed="64"/>
      </right>
      <top/>
      <bottom style="hair">
        <color indexed="64"/>
      </bottom>
      <diagonal/>
    </border>
    <border>
      <left/>
      <right style="hair">
        <color indexed="64"/>
      </right>
      <top/>
      <bottom/>
      <diagonal/>
    </border>
    <border>
      <left style="hair">
        <color indexed="64"/>
      </left>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top/>
      <bottom/>
      <diagonal/>
    </border>
    <border>
      <left style="hair">
        <color indexed="64"/>
      </left>
      <right style="hair">
        <color indexed="64"/>
      </right>
      <top style="hair">
        <color indexed="64"/>
      </top>
      <bottom style="hair">
        <color indexed="64"/>
      </bottom>
      <diagonal/>
    </border>
    <border>
      <left/>
      <right/>
      <top style="hair">
        <color indexed="64"/>
      </top>
      <bottom/>
      <diagonal/>
    </border>
    <border>
      <left/>
      <right style="hair">
        <color indexed="64"/>
      </right>
      <top style="hair">
        <color indexed="64"/>
      </top>
      <bottom/>
      <diagonal/>
    </border>
    <border>
      <left style="hair">
        <color indexed="64"/>
      </left>
      <right/>
      <top style="hair">
        <color indexed="64"/>
      </top>
      <bottom/>
      <diagonal/>
    </border>
    <border>
      <left/>
      <right/>
      <top style="hair">
        <color indexed="64"/>
      </top>
      <bottom style="hair">
        <color indexed="64"/>
      </bottom>
      <diagonal/>
    </border>
    <border>
      <left style="hair">
        <color indexed="64"/>
      </left>
      <right/>
      <top/>
      <bottom style="hair">
        <color indexed="64"/>
      </bottom>
      <diagonal/>
    </border>
    <border>
      <left/>
      <right style="thin">
        <color indexed="64"/>
      </right>
      <top style="thin">
        <color indexed="64"/>
      </top>
      <bottom style="thin">
        <color indexed="64"/>
      </bottom>
      <diagonal/>
    </border>
    <border>
      <left style="thin">
        <color indexed="64"/>
      </left>
      <right/>
      <top/>
      <bottom/>
      <diagonal/>
    </border>
    <border>
      <left/>
      <right style="thin">
        <color indexed="64"/>
      </right>
      <top/>
      <bottom/>
      <diagonal/>
    </border>
    <border>
      <left style="thin">
        <color indexed="64"/>
      </left>
      <right/>
      <top style="thin">
        <color indexed="64"/>
      </top>
      <bottom/>
      <diagonal/>
    </border>
    <border>
      <left/>
      <right style="thin">
        <color indexed="64"/>
      </right>
      <top style="thin">
        <color indexed="64"/>
      </top>
      <bottom/>
      <diagonal/>
    </border>
    <border>
      <left/>
      <right/>
      <top style="thin">
        <color indexed="64"/>
      </top>
      <bottom/>
      <diagonal/>
    </border>
    <border>
      <left style="medium">
        <color auto="1"/>
      </left>
      <right/>
      <top style="medium">
        <color auto="1"/>
      </top>
      <bottom/>
      <diagonal/>
    </border>
    <border>
      <left/>
      <right/>
      <top style="medium">
        <color auto="1"/>
      </top>
      <bottom/>
      <diagonal/>
    </border>
    <border>
      <left/>
      <right style="medium">
        <color auto="1"/>
      </right>
      <top style="medium">
        <color auto="1"/>
      </top>
      <bottom/>
      <diagonal/>
    </border>
    <border>
      <left style="medium">
        <color auto="1"/>
      </left>
      <right/>
      <top/>
      <bottom/>
      <diagonal/>
    </border>
    <border>
      <left/>
      <right style="medium">
        <color auto="1"/>
      </right>
      <top/>
      <bottom/>
      <diagonal/>
    </border>
    <border>
      <left style="medium">
        <color auto="1"/>
      </left>
      <right/>
      <top/>
      <bottom style="medium">
        <color auto="1"/>
      </bottom>
      <diagonal/>
    </border>
    <border>
      <left/>
      <right/>
      <top/>
      <bottom style="medium">
        <color auto="1"/>
      </bottom>
      <diagonal/>
    </border>
    <border>
      <left/>
      <right style="medium">
        <color auto="1"/>
      </right>
      <top/>
      <bottom style="medium">
        <color auto="1"/>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left/>
      <right style="thin">
        <color auto="1"/>
      </right>
      <top/>
      <bottom style="thin">
        <color auto="1"/>
      </bottom>
      <diagonal/>
    </border>
    <border>
      <left/>
      <right style="thin">
        <color indexed="64"/>
      </right>
      <top style="hair">
        <color indexed="64"/>
      </top>
      <bottom style="thin">
        <color indexed="64"/>
      </bottom>
      <diagonal/>
    </border>
    <border>
      <left style="thin">
        <color indexed="64"/>
      </left>
      <right style="hair">
        <color indexed="64"/>
      </right>
      <top style="thin">
        <color indexed="64"/>
      </top>
      <bottom style="hair">
        <color indexed="64"/>
      </bottom>
      <diagonal/>
    </border>
    <border>
      <left/>
      <right style="hair">
        <color indexed="64"/>
      </right>
      <top/>
      <bottom style="hair">
        <color indexed="64"/>
      </bottom>
      <diagonal/>
    </border>
    <border>
      <left/>
      <right/>
      <top/>
      <bottom style="thin">
        <color auto="1"/>
      </bottom>
      <diagonal/>
    </border>
    <border>
      <left/>
      <right style="hair">
        <color auto="1"/>
      </right>
      <top style="thin">
        <color indexed="64"/>
      </top>
      <bottom/>
      <diagonal/>
    </border>
    <border>
      <left style="medium">
        <color indexed="64"/>
      </left>
      <right style="medium">
        <color indexed="64"/>
      </right>
      <top style="medium">
        <color indexed="64"/>
      </top>
      <bottom style="medium">
        <color indexed="64"/>
      </bottom>
      <diagonal/>
    </border>
    <border>
      <left style="thick">
        <color auto="1"/>
      </left>
      <right/>
      <top style="thick">
        <color auto="1"/>
      </top>
      <bottom/>
      <diagonal/>
    </border>
    <border>
      <left/>
      <right/>
      <top style="thick">
        <color auto="1"/>
      </top>
      <bottom/>
      <diagonal/>
    </border>
    <border>
      <left/>
      <right style="thick">
        <color auto="1"/>
      </right>
      <top style="thick">
        <color auto="1"/>
      </top>
      <bottom/>
      <diagonal/>
    </border>
    <border>
      <left style="thick">
        <color auto="1"/>
      </left>
      <right/>
      <top style="medium">
        <color auto="1"/>
      </top>
      <bottom style="medium">
        <color auto="1"/>
      </bottom>
      <diagonal/>
    </border>
    <border>
      <left/>
      <right/>
      <top style="medium">
        <color auto="1"/>
      </top>
      <bottom style="medium">
        <color auto="1"/>
      </bottom>
      <diagonal/>
    </border>
    <border>
      <left/>
      <right style="thick">
        <color auto="1"/>
      </right>
      <top style="medium">
        <color auto="1"/>
      </top>
      <bottom style="medium">
        <color auto="1"/>
      </bottom>
      <diagonal/>
    </border>
    <border>
      <left style="thick">
        <color auto="1"/>
      </left>
      <right style="thin">
        <color auto="1"/>
      </right>
      <top style="medium">
        <color auto="1"/>
      </top>
      <bottom style="thin">
        <color auto="1"/>
      </bottom>
      <diagonal/>
    </border>
    <border>
      <left style="thin">
        <color auto="1"/>
      </left>
      <right style="thin">
        <color auto="1"/>
      </right>
      <top style="medium">
        <color auto="1"/>
      </top>
      <bottom style="thin">
        <color auto="1"/>
      </bottom>
      <diagonal/>
    </border>
    <border>
      <left style="thin">
        <color auto="1"/>
      </left>
      <right style="thick">
        <color auto="1"/>
      </right>
      <top style="medium">
        <color auto="1"/>
      </top>
      <bottom style="thin">
        <color auto="1"/>
      </bottom>
      <diagonal/>
    </border>
    <border>
      <left style="thick">
        <color auto="1"/>
      </left>
      <right style="thin">
        <color auto="1"/>
      </right>
      <top style="medium">
        <color auto="1"/>
      </top>
      <bottom style="medium">
        <color auto="1"/>
      </bottom>
      <diagonal/>
    </border>
    <border>
      <left style="thin">
        <color auto="1"/>
      </left>
      <right style="thin">
        <color auto="1"/>
      </right>
      <top style="medium">
        <color auto="1"/>
      </top>
      <bottom style="medium">
        <color auto="1"/>
      </bottom>
      <diagonal/>
    </border>
    <border>
      <left style="thin">
        <color auto="1"/>
      </left>
      <right style="thick">
        <color auto="1"/>
      </right>
      <top style="medium">
        <color auto="1"/>
      </top>
      <bottom style="medium">
        <color auto="1"/>
      </bottom>
      <diagonal/>
    </border>
    <border>
      <left style="thick">
        <color auto="1"/>
      </left>
      <right style="thin">
        <color auto="1"/>
      </right>
      <top style="thin">
        <color auto="1"/>
      </top>
      <bottom style="medium">
        <color auto="1"/>
      </bottom>
      <diagonal/>
    </border>
    <border>
      <left style="thin">
        <color auto="1"/>
      </left>
      <right style="thin">
        <color auto="1"/>
      </right>
      <top style="thin">
        <color auto="1"/>
      </top>
      <bottom style="medium">
        <color auto="1"/>
      </bottom>
      <diagonal/>
    </border>
    <border>
      <left style="thin">
        <color auto="1"/>
      </left>
      <right style="thick">
        <color auto="1"/>
      </right>
      <top style="thin">
        <color auto="1"/>
      </top>
      <bottom style="medium">
        <color auto="1"/>
      </bottom>
      <diagonal/>
    </border>
    <border>
      <left style="thick">
        <color auto="1"/>
      </left>
      <right style="thin">
        <color auto="1"/>
      </right>
      <top/>
      <bottom/>
      <diagonal/>
    </border>
    <border>
      <left style="thin">
        <color auto="1"/>
      </left>
      <right style="thin">
        <color auto="1"/>
      </right>
      <top/>
      <bottom/>
      <diagonal/>
    </border>
    <border>
      <left style="thin">
        <color auto="1"/>
      </left>
      <right style="thick">
        <color auto="1"/>
      </right>
      <top/>
      <bottom/>
      <diagonal/>
    </border>
    <border>
      <left style="thick">
        <color auto="1"/>
      </left>
      <right/>
      <top/>
      <bottom/>
      <diagonal/>
    </border>
    <border>
      <left/>
      <right style="thick">
        <color auto="1"/>
      </right>
      <top/>
      <bottom/>
      <diagonal/>
    </border>
    <border>
      <left style="thick">
        <color auto="1"/>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style="thick">
        <color auto="1"/>
      </right>
      <top style="thin">
        <color auto="1"/>
      </top>
      <bottom style="thin">
        <color auto="1"/>
      </bottom>
      <diagonal/>
    </border>
    <border>
      <left style="thick">
        <color auto="1"/>
      </left>
      <right/>
      <top style="thin">
        <color auto="1"/>
      </top>
      <bottom/>
      <diagonal/>
    </border>
    <border>
      <left/>
      <right style="thick">
        <color auto="1"/>
      </right>
      <top style="thin">
        <color auto="1"/>
      </top>
      <bottom/>
      <diagonal/>
    </border>
    <border>
      <left style="thick">
        <color auto="1"/>
      </left>
      <right style="thin">
        <color auto="1"/>
      </right>
      <top style="thin">
        <color auto="1"/>
      </top>
      <bottom style="thick">
        <color auto="1"/>
      </bottom>
      <diagonal/>
    </border>
    <border>
      <left style="thin">
        <color auto="1"/>
      </left>
      <right style="thin">
        <color auto="1"/>
      </right>
      <top style="thin">
        <color auto="1"/>
      </top>
      <bottom style="thick">
        <color auto="1"/>
      </bottom>
      <diagonal/>
    </border>
    <border>
      <left style="thin">
        <color auto="1"/>
      </left>
      <right style="thick">
        <color auto="1"/>
      </right>
      <top style="thin">
        <color auto="1"/>
      </top>
      <bottom style="thick">
        <color auto="1"/>
      </bottom>
      <diagonal/>
    </border>
    <border>
      <left style="thick">
        <color auto="1"/>
      </left>
      <right/>
      <top/>
      <bottom style="thick">
        <color auto="1"/>
      </bottom>
      <diagonal/>
    </border>
    <border>
      <left/>
      <right/>
      <top/>
      <bottom style="thick">
        <color auto="1"/>
      </bottom>
      <diagonal/>
    </border>
    <border>
      <left/>
      <right style="thick">
        <color auto="1"/>
      </right>
      <top/>
      <bottom style="thick">
        <color auto="1"/>
      </bottom>
      <diagonal/>
    </border>
    <border>
      <left style="thick">
        <color auto="1"/>
      </left>
      <right/>
      <top style="thick">
        <color auto="1"/>
      </top>
      <bottom style="medium">
        <color auto="1"/>
      </bottom>
      <diagonal/>
    </border>
    <border>
      <left/>
      <right/>
      <top style="thick">
        <color auto="1"/>
      </top>
      <bottom style="medium">
        <color auto="1"/>
      </bottom>
      <diagonal/>
    </border>
    <border>
      <left/>
      <right style="thick">
        <color auto="1"/>
      </right>
      <top style="thick">
        <color auto="1"/>
      </top>
      <bottom style="medium">
        <color auto="1"/>
      </bottom>
      <diagonal/>
    </border>
    <border>
      <left style="thin">
        <color auto="1"/>
      </left>
      <right/>
      <top style="medium">
        <color auto="1"/>
      </top>
      <bottom style="thin">
        <color auto="1"/>
      </bottom>
      <diagonal/>
    </border>
    <border>
      <left/>
      <right style="thick">
        <color auto="1"/>
      </right>
      <top style="medium">
        <color auto="1"/>
      </top>
      <bottom style="thin">
        <color auto="1"/>
      </bottom>
      <diagonal/>
    </border>
    <border>
      <left style="thin">
        <color auto="1"/>
      </left>
      <right/>
      <top style="thin">
        <color auto="1"/>
      </top>
      <bottom style="thick">
        <color auto="1"/>
      </bottom>
      <diagonal/>
    </border>
    <border>
      <left/>
      <right style="thick">
        <color auto="1"/>
      </right>
      <top style="thin">
        <color auto="1"/>
      </top>
      <bottom style="thick">
        <color auto="1"/>
      </bottom>
      <diagonal/>
    </border>
    <border>
      <left style="thick">
        <color auto="1"/>
      </left>
      <right/>
      <top style="medium">
        <color auto="1"/>
      </top>
      <bottom style="thin">
        <color auto="1"/>
      </bottom>
      <diagonal/>
    </border>
    <border>
      <left/>
      <right/>
      <top style="medium">
        <color auto="1"/>
      </top>
      <bottom style="thin">
        <color auto="1"/>
      </bottom>
      <diagonal/>
    </border>
    <border>
      <left style="medium">
        <color auto="1"/>
      </left>
      <right style="thin">
        <color auto="1"/>
      </right>
      <top style="medium">
        <color auto="1"/>
      </top>
      <bottom style="thin">
        <color auto="1"/>
      </bottom>
      <diagonal/>
    </border>
    <border>
      <left style="thick">
        <color auto="1"/>
      </left>
      <right/>
      <top style="thin">
        <color auto="1"/>
      </top>
      <bottom style="thin">
        <color auto="1"/>
      </bottom>
      <diagonal/>
    </border>
    <border>
      <left style="medium">
        <color auto="1"/>
      </left>
      <right style="thin">
        <color auto="1"/>
      </right>
      <top style="thin">
        <color auto="1"/>
      </top>
      <bottom style="thin">
        <color auto="1"/>
      </bottom>
      <diagonal/>
    </border>
    <border>
      <left style="medium">
        <color auto="1"/>
      </left>
      <right style="thin">
        <color auto="1"/>
      </right>
      <top style="thin">
        <color auto="1"/>
      </top>
      <bottom style="thick">
        <color auto="1"/>
      </bottom>
      <diagonal/>
    </border>
    <border>
      <left style="thick">
        <color auto="1"/>
      </left>
      <right style="thin">
        <color auto="1"/>
      </right>
      <top style="thin">
        <color auto="1"/>
      </top>
      <bottom/>
      <diagonal/>
    </border>
    <border>
      <left style="thin">
        <color auto="1"/>
      </left>
      <right style="thin">
        <color auto="1"/>
      </right>
      <top style="thin">
        <color auto="1"/>
      </top>
      <bottom/>
      <diagonal/>
    </border>
    <border>
      <left style="thin">
        <color auto="1"/>
      </left>
      <right style="thick">
        <color auto="1"/>
      </right>
      <top style="thin">
        <color auto="1"/>
      </top>
      <bottom/>
      <diagonal/>
    </border>
  </borders>
  <cellStyleXfs count="4">
    <xf numFmtId="0" fontId="0" fillId="0" borderId="0"/>
    <xf numFmtId="9" fontId="1" fillId="0" borderId="0" applyFont="0" applyFill="0" applyBorder="0" applyAlignment="0" applyProtection="0"/>
    <xf numFmtId="0" fontId="1" fillId="0" borderId="0"/>
    <xf numFmtId="43" fontId="1" fillId="0" borderId="0" applyFont="0" applyFill="0" applyBorder="0" applyAlignment="0" applyProtection="0"/>
  </cellStyleXfs>
  <cellXfs count="232">
    <xf numFmtId="0" fontId="0" fillId="0" borderId="0" xfId="0"/>
    <xf numFmtId="0" fontId="0" fillId="0" borderId="26" xfId="0" applyBorder="1"/>
    <xf numFmtId="0" fontId="0" fillId="0" borderId="27" xfId="0" applyBorder="1"/>
    <xf numFmtId="0" fontId="0" fillId="0" borderId="28" xfId="0" applyBorder="1"/>
    <xf numFmtId="0" fontId="0" fillId="0" borderId="29" xfId="0" applyBorder="1"/>
    <xf numFmtId="49" fontId="0" fillId="0" borderId="0" xfId="0" applyNumberFormat="1"/>
    <xf numFmtId="49" fontId="0" fillId="0" borderId="30" xfId="0" applyNumberFormat="1" applyBorder="1"/>
    <xf numFmtId="0" fontId="0" fillId="0" borderId="30" xfId="0" applyBorder="1"/>
    <xf numFmtId="0" fontId="0" fillId="0" borderId="0" xfId="0" applyAlignment="1">
      <alignment horizontal="center"/>
    </xf>
    <xf numFmtId="0" fontId="0" fillId="0" borderId="30" xfId="0" applyBorder="1" applyAlignment="1">
      <alignment horizontal="center"/>
    </xf>
    <xf numFmtId="0" fontId="0" fillId="0" borderId="31" xfId="0" applyBorder="1"/>
    <xf numFmtId="0" fontId="0" fillId="0" borderId="32" xfId="0" applyBorder="1" applyAlignment="1">
      <alignment horizontal="center"/>
    </xf>
    <xf numFmtId="0" fontId="0" fillId="0" borderId="33" xfId="0" applyBorder="1" applyAlignment="1">
      <alignment horizontal="center"/>
    </xf>
    <xf numFmtId="49" fontId="0" fillId="0" borderId="27" xfId="0" applyNumberFormat="1" applyBorder="1"/>
    <xf numFmtId="49" fontId="0" fillId="0" borderId="28" xfId="0" applyNumberFormat="1" applyBorder="1"/>
    <xf numFmtId="0" fontId="11" fillId="0" borderId="0" xfId="0" applyFont="1" applyAlignment="1">
      <alignment vertical="center"/>
    </xf>
    <xf numFmtId="0" fontId="0" fillId="0" borderId="0" xfId="0" applyAlignment="1">
      <alignment vertical="center"/>
    </xf>
    <xf numFmtId="0" fontId="10" fillId="0" borderId="0" xfId="0" applyFont="1" applyAlignment="1">
      <alignment vertical="center"/>
    </xf>
    <xf numFmtId="0" fontId="6" fillId="0" borderId="0" xfId="0" applyFont="1" applyAlignment="1">
      <alignment vertical="center"/>
    </xf>
    <xf numFmtId="0" fontId="2" fillId="0" borderId="0" xfId="0" applyFont="1" applyAlignment="1">
      <alignment vertical="center"/>
    </xf>
    <xf numFmtId="0" fontId="3" fillId="0" borderId="0" xfId="0" applyFont="1" applyAlignment="1">
      <alignment vertical="center"/>
    </xf>
    <xf numFmtId="0" fontId="2" fillId="0" borderId="0" xfId="0" applyFont="1" applyAlignment="1">
      <alignment horizontal="center" vertical="center"/>
    </xf>
    <xf numFmtId="0" fontId="0" fillId="0" borderId="0" xfId="0" applyAlignment="1">
      <alignment horizontal="center" vertical="center"/>
    </xf>
    <xf numFmtId="0" fontId="4" fillId="0" borderId="6" xfId="0" applyFont="1" applyBorder="1" applyAlignment="1">
      <alignment vertical="center"/>
    </xf>
    <xf numFmtId="0" fontId="4" fillId="0" borderId="7" xfId="0" applyFont="1" applyBorder="1" applyAlignment="1">
      <alignment vertical="center"/>
    </xf>
    <xf numFmtId="0" fontId="4" fillId="0" borderId="8" xfId="0" applyFont="1" applyBorder="1" applyAlignment="1">
      <alignment vertical="center"/>
    </xf>
    <xf numFmtId="0" fontId="4" fillId="0" borderId="0" xfId="0" applyFont="1" applyAlignment="1">
      <alignment vertical="center"/>
    </xf>
    <xf numFmtId="0" fontId="4" fillId="0" borderId="15" xfId="0" applyFont="1" applyBorder="1" applyAlignment="1">
      <alignment vertical="center"/>
    </xf>
    <xf numFmtId="0" fontId="4" fillId="0" borderId="10" xfId="0" applyFont="1" applyBorder="1" applyAlignment="1">
      <alignment vertical="center"/>
    </xf>
    <xf numFmtId="0" fontId="4" fillId="0" borderId="11" xfId="0" applyFont="1" applyBorder="1" applyAlignment="1">
      <alignment vertical="center"/>
    </xf>
    <xf numFmtId="0" fontId="4" fillId="0" borderId="12" xfId="0" applyFont="1" applyBorder="1" applyAlignment="1">
      <alignment vertical="center"/>
    </xf>
    <xf numFmtId="0" fontId="4" fillId="0" borderId="13" xfId="0" applyFont="1" applyBorder="1" applyAlignment="1">
      <alignment vertical="center"/>
    </xf>
    <xf numFmtId="0" fontId="4" fillId="0" borderId="16" xfId="0" applyFont="1" applyBorder="1" applyAlignment="1">
      <alignment vertical="center"/>
    </xf>
    <xf numFmtId="0" fontId="4" fillId="0" borderId="17" xfId="0" applyFont="1" applyBorder="1" applyAlignment="1">
      <alignment vertical="center"/>
    </xf>
    <xf numFmtId="0" fontId="4" fillId="0" borderId="18" xfId="0" applyFont="1" applyBorder="1" applyAlignment="1">
      <alignment vertical="center"/>
    </xf>
    <xf numFmtId="0" fontId="4" fillId="0" borderId="19" xfId="0" applyFont="1" applyBorder="1" applyAlignment="1">
      <alignment vertical="center"/>
    </xf>
    <xf numFmtId="0" fontId="0" fillId="0" borderId="9" xfId="0" applyBorder="1" applyAlignment="1" applyProtection="1">
      <alignment vertical="center"/>
      <protection locked="0"/>
    </xf>
    <xf numFmtId="0" fontId="3" fillId="0" borderId="0" xfId="0" applyFont="1" applyAlignment="1">
      <alignment horizontal="right" vertical="center"/>
    </xf>
    <xf numFmtId="0" fontId="5" fillId="0" borderId="0" xfId="0" applyFont="1" applyAlignment="1">
      <alignment horizontal="right" vertical="center"/>
    </xf>
    <xf numFmtId="0" fontId="9" fillId="0" borderId="0" xfId="0" applyFont="1" applyAlignment="1">
      <alignment horizontal="center" vertical="center"/>
    </xf>
    <xf numFmtId="0" fontId="14" fillId="0" borderId="0" xfId="0" applyFont="1" applyAlignment="1">
      <alignment vertical="center"/>
    </xf>
    <xf numFmtId="0" fontId="15" fillId="0" borderId="0" xfId="0" applyFont="1" applyAlignment="1">
      <alignment horizontal="center" vertical="center"/>
    </xf>
    <xf numFmtId="0" fontId="16" fillId="0" borderId="4" xfId="0" applyFont="1" applyBorder="1" applyAlignment="1">
      <alignment horizontal="center" vertical="center"/>
    </xf>
    <xf numFmtId="0" fontId="16" fillId="0" borderId="0" xfId="0" applyFont="1" applyAlignment="1">
      <alignment horizontal="center" vertical="center"/>
    </xf>
    <xf numFmtId="0" fontId="16" fillId="0" borderId="5" xfId="0" applyFont="1" applyBorder="1" applyAlignment="1">
      <alignment horizontal="center" vertical="center"/>
    </xf>
    <xf numFmtId="14" fontId="0" fillId="0" borderId="9" xfId="0" applyNumberFormat="1" applyBorder="1" applyAlignment="1" applyProtection="1">
      <alignment vertical="center"/>
      <protection locked="0"/>
    </xf>
    <xf numFmtId="14" fontId="0" fillId="0" borderId="14" xfId="0" applyNumberFormat="1" applyBorder="1" applyAlignment="1" applyProtection="1">
      <alignment vertical="center"/>
      <protection locked="0"/>
    </xf>
    <xf numFmtId="0" fontId="16" fillId="0" borderId="37" xfId="0" applyFont="1" applyBorder="1" applyAlignment="1">
      <alignment horizontal="center" vertical="center"/>
    </xf>
    <xf numFmtId="0" fontId="16" fillId="0" borderId="38" xfId="0" applyFont="1" applyBorder="1" applyAlignment="1">
      <alignment horizontal="center" vertical="center"/>
    </xf>
    <xf numFmtId="0" fontId="1" fillId="0" borderId="0" xfId="0" applyFont="1"/>
    <xf numFmtId="0" fontId="4" fillId="0" borderId="39" xfId="0" applyFont="1" applyBorder="1" applyAlignment="1">
      <alignment vertical="center"/>
    </xf>
    <xf numFmtId="0" fontId="2" fillId="0" borderId="0" xfId="0" applyFont="1" applyAlignment="1">
      <alignment horizontal="center" vertical="center" wrapText="1"/>
    </xf>
    <xf numFmtId="0" fontId="1" fillId="0" borderId="0" xfId="0" applyFont="1" applyAlignment="1">
      <alignment vertical="center"/>
    </xf>
    <xf numFmtId="9" fontId="0" fillId="0" borderId="0" xfId="0" applyNumberFormat="1"/>
    <xf numFmtId="9" fontId="0" fillId="0" borderId="0" xfId="0" applyNumberFormat="1" applyAlignment="1">
      <alignment horizontal="center" vertical="center"/>
    </xf>
    <xf numFmtId="0" fontId="1" fillId="0" borderId="0" xfId="0" applyFont="1" applyAlignment="1">
      <alignment horizontal="center" vertical="center"/>
    </xf>
    <xf numFmtId="164" fontId="0" fillId="0" borderId="0" xfId="1" applyNumberFormat="1" applyFont="1" applyAlignment="1">
      <alignment horizontal="center" vertical="center"/>
    </xf>
    <xf numFmtId="9" fontId="0" fillId="0" borderId="0" xfId="1" applyFont="1" applyAlignment="1">
      <alignment horizontal="center" vertical="center"/>
    </xf>
    <xf numFmtId="9" fontId="1" fillId="0" borderId="0" xfId="0" applyNumberFormat="1" applyFont="1" applyAlignment="1">
      <alignment horizontal="center" vertical="center"/>
    </xf>
    <xf numFmtId="9" fontId="1" fillId="0" borderId="0" xfId="1" applyFont="1" applyAlignment="1">
      <alignment horizontal="center" vertical="center"/>
    </xf>
    <xf numFmtId="14" fontId="20" fillId="0" borderId="6" xfId="0" applyNumberFormat="1" applyFont="1" applyBorder="1" applyAlignment="1">
      <alignment horizontal="right"/>
    </xf>
    <xf numFmtId="0" fontId="0" fillId="0" borderId="14" xfId="0" applyBorder="1" applyAlignment="1" applyProtection="1">
      <alignment vertical="center"/>
      <protection locked="0"/>
    </xf>
    <xf numFmtId="0" fontId="0" fillId="0" borderId="12" xfId="0" applyBorder="1" applyAlignment="1" applyProtection="1">
      <alignment vertical="center"/>
      <protection locked="0"/>
    </xf>
    <xf numFmtId="0" fontId="1" fillId="5" borderId="0" xfId="0" applyFont="1" applyFill="1"/>
    <xf numFmtId="0" fontId="0" fillId="5" borderId="0" xfId="0" applyFill="1"/>
    <xf numFmtId="0" fontId="26" fillId="2" borderId="42" xfId="0" applyFont="1" applyFill="1" applyBorder="1" applyAlignment="1">
      <alignment horizontal="left"/>
    </xf>
    <xf numFmtId="0" fontId="26" fillId="2" borderId="42" xfId="0" applyFont="1" applyFill="1" applyBorder="1" applyAlignment="1">
      <alignment horizontal="center"/>
    </xf>
    <xf numFmtId="0" fontId="27" fillId="0" borderId="42" xfId="0" applyFont="1" applyBorder="1"/>
    <xf numFmtId="0" fontId="27" fillId="0" borderId="42" xfId="0" applyFont="1" applyBorder="1" applyAlignment="1">
      <alignment horizontal="center"/>
    </xf>
    <xf numFmtId="0" fontId="27" fillId="0" borderId="27" xfId="0" applyFont="1" applyBorder="1"/>
    <xf numFmtId="0" fontId="27" fillId="0" borderId="27" xfId="0" applyFont="1" applyBorder="1" applyAlignment="1">
      <alignment horizontal="center"/>
    </xf>
    <xf numFmtId="0" fontId="27" fillId="0" borderId="0" xfId="0" applyFont="1" applyBorder="1"/>
    <xf numFmtId="0" fontId="27" fillId="0" borderId="0" xfId="0" applyFont="1" applyBorder="1" applyAlignment="1">
      <alignment horizontal="center"/>
    </xf>
    <xf numFmtId="164" fontId="0" fillId="0" borderId="0" xfId="0" applyNumberFormat="1" applyAlignment="1">
      <alignment horizontal="center" vertical="center"/>
    </xf>
    <xf numFmtId="164" fontId="1" fillId="0" borderId="0" xfId="0" applyNumberFormat="1" applyFont="1" applyAlignment="1">
      <alignment horizontal="center" vertical="center"/>
    </xf>
    <xf numFmtId="0" fontId="1" fillId="0" borderId="0" xfId="2" applyProtection="1">
      <protection locked="0"/>
    </xf>
    <xf numFmtId="0" fontId="1" fillId="0" borderId="46" xfId="2" applyBorder="1" applyProtection="1">
      <protection locked="0"/>
    </xf>
    <xf numFmtId="0" fontId="1" fillId="0" borderId="47" xfId="2" applyBorder="1" applyProtection="1">
      <protection locked="0"/>
    </xf>
    <xf numFmtId="0" fontId="1" fillId="0" borderId="48" xfId="2" applyBorder="1" applyProtection="1">
      <protection locked="0"/>
    </xf>
    <xf numFmtId="0" fontId="29" fillId="0" borderId="49" xfId="2" applyFont="1" applyBorder="1" applyAlignment="1" applyProtection="1">
      <alignment horizontal="center" vertical="center"/>
      <protection locked="0"/>
    </xf>
    <xf numFmtId="0" fontId="29" fillId="0" borderId="50" xfId="2" applyFont="1" applyBorder="1" applyAlignment="1" applyProtection="1">
      <alignment horizontal="center" vertical="center"/>
      <protection locked="0"/>
    </xf>
    <xf numFmtId="0" fontId="29" fillId="0" borderId="51" xfId="2" applyFont="1" applyBorder="1" applyAlignment="1" applyProtection="1">
      <alignment horizontal="center" vertical="center"/>
      <protection locked="0"/>
    </xf>
    <xf numFmtId="0" fontId="1" fillId="7" borderId="55" xfId="2" applyFill="1" applyBorder="1" applyAlignment="1" applyProtection="1">
      <alignment horizontal="center"/>
      <protection locked="0"/>
    </xf>
    <xf numFmtId="0" fontId="1" fillId="7" borderId="56" xfId="2" applyFill="1" applyBorder="1" applyAlignment="1" applyProtection="1">
      <alignment horizontal="center"/>
      <protection locked="0"/>
    </xf>
    <xf numFmtId="0" fontId="1" fillId="0" borderId="56" xfId="2" applyBorder="1" applyAlignment="1">
      <alignment horizontal="center"/>
    </xf>
    <xf numFmtId="10" fontId="1" fillId="7" borderId="57" xfId="2" applyNumberFormat="1" applyFill="1" applyBorder="1" applyAlignment="1" applyProtection="1">
      <alignment horizontal="center"/>
      <protection locked="0"/>
    </xf>
    <xf numFmtId="0" fontId="29" fillId="0" borderId="58" xfId="2" applyFont="1" applyBorder="1" applyAlignment="1" applyProtection="1">
      <alignment horizontal="center"/>
      <protection locked="0"/>
    </xf>
    <xf numFmtId="0" fontId="29" fillId="0" borderId="59" xfId="2" applyFont="1" applyBorder="1" applyProtection="1">
      <protection locked="0"/>
    </xf>
    <xf numFmtId="0" fontId="29" fillId="0" borderId="59" xfId="2" applyFont="1" applyBorder="1" applyAlignment="1" applyProtection="1">
      <alignment horizontal="center"/>
      <protection locked="0"/>
    </xf>
    <xf numFmtId="0" fontId="29" fillId="0" borderId="60" xfId="2" applyFont="1" applyBorder="1" applyAlignment="1" applyProtection="1">
      <alignment horizontal="center"/>
      <protection locked="0"/>
    </xf>
    <xf numFmtId="0" fontId="1" fillId="0" borderId="61" xfId="2" applyBorder="1" applyProtection="1">
      <protection locked="0"/>
    </xf>
    <xf numFmtId="0" fontId="1" fillId="0" borderId="62" xfId="2" applyBorder="1" applyProtection="1">
      <protection locked="0"/>
    </xf>
    <xf numFmtId="0" fontId="1" fillId="0" borderId="63" xfId="2" applyBorder="1" applyAlignment="1">
      <alignment horizontal="center" vertical="center" shrinkToFit="1"/>
    </xf>
    <xf numFmtId="0" fontId="1" fillId="7" borderId="64" xfId="2" applyFill="1" applyBorder="1" applyAlignment="1" applyProtection="1">
      <alignment horizontal="center" vertical="center"/>
      <protection locked="0"/>
    </xf>
    <xf numFmtId="0" fontId="1" fillId="0" borderId="64" xfId="2" applyBorder="1" applyAlignment="1">
      <alignment horizontal="center" vertical="center"/>
    </xf>
    <xf numFmtId="0" fontId="1" fillId="0" borderId="65" xfId="2" applyBorder="1" applyAlignment="1">
      <alignment horizontal="center" vertical="center"/>
    </xf>
    <xf numFmtId="0" fontId="29" fillId="0" borderId="66" xfId="2" applyFont="1" applyBorder="1" applyProtection="1">
      <protection locked="0"/>
    </xf>
    <xf numFmtId="0" fontId="1" fillId="0" borderId="68" xfId="2" applyBorder="1" applyAlignment="1">
      <alignment horizontal="center" vertical="center" shrinkToFit="1"/>
    </xf>
    <xf numFmtId="0" fontId="1" fillId="7" borderId="69" xfId="2" applyFill="1" applyBorder="1" applyAlignment="1" applyProtection="1">
      <alignment horizontal="center" vertical="center"/>
      <protection locked="0"/>
    </xf>
    <xf numFmtId="0" fontId="1" fillId="0" borderId="69" xfId="2" applyBorder="1" applyAlignment="1">
      <alignment horizontal="center" vertical="center"/>
    </xf>
    <xf numFmtId="0" fontId="1" fillId="0" borderId="70" xfId="2" applyBorder="1" applyAlignment="1">
      <alignment horizontal="center" vertical="center"/>
    </xf>
    <xf numFmtId="0" fontId="1" fillId="0" borderId="71" xfId="2" applyBorder="1" applyProtection="1">
      <protection locked="0"/>
    </xf>
    <xf numFmtId="0" fontId="29" fillId="0" borderId="49" xfId="2" applyFont="1" applyBorder="1" applyAlignment="1" applyProtection="1">
      <alignment horizontal="center"/>
      <protection locked="0"/>
    </xf>
    <xf numFmtId="0" fontId="29" fillId="0" borderId="50" xfId="2" applyFont="1" applyBorder="1" applyAlignment="1" applyProtection="1">
      <alignment horizontal="center"/>
      <protection locked="0"/>
    </xf>
    <xf numFmtId="0" fontId="29" fillId="0" borderId="77" xfId="2" applyFont="1" applyBorder="1" applyAlignment="1" applyProtection="1">
      <alignment horizontal="right"/>
      <protection locked="0"/>
    </xf>
    <xf numFmtId="0" fontId="14" fillId="0" borderId="78" xfId="2" applyFont="1" applyBorder="1" applyProtection="1">
      <protection locked="0"/>
    </xf>
    <xf numFmtId="0" fontId="1" fillId="7" borderId="68" xfId="2" applyFill="1" applyBorder="1" applyAlignment="1" applyProtection="1">
      <alignment horizontal="center" vertical="center"/>
      <protection locked="0"/>
    </xf>
    <xf numFmtId="0" fontId="1" fillId="0" borderId="80" xfId="2" applyBorder="1" applyAlignment="1">
      <alignment vertical="center"/>
    </xf>
    <xf numFmtId="0" fontId="1" fillId="8" borderId="51" xfId="2" quotePrefix="1" applyFill="1" applyBorder="1" applyAlignment="1">
      <alignment horizontal="center"/>
    </xf>
    <xf numFmtId="0" fontId="1" fillId="0" borderId="84" xfId="2" applyBorder="1" applyProtection="1">
      <protection locked="0"/>
    </xf>
    <xf numFmtId="0" fontId="28" fillId="7" borderId="2" xfId="2" applyFont="1" applyFill="1" applyBorder="1" applyAlignment="1" applyProtection="1">
      <alignment horizontal="right" shrinkToFit="1"/>
      <protection locked="0"/>
    </xf>
    <xf numFmtId="10" fontId="1" fillId="8" borderId="65" xfId="2" applyNumberFormat="1" applyFill="1" applyBorder="1" applyAlignment="1">
      <alignment horizontal="center"/>
    </xf>
    <xf numFmtId="0" fontId="1" fillId="8" borderId="65" xfId="2" applyFill="1" applyBorder="1" applyAlignment="1">
      <alignment horizontal="center"/>
    </xf>
    <xf numFmtId="0" fontId="1" fillId="0" borderId="72" xfId="2" applyBorder="1" applyProtection="1">
      <protection locked="0"/>
    </xf>
    <xf numFmtId="0" fontId="1" fillId="8" borderId="70" xfId="2" applyFill="1" applyBorder="1" applyAlignment="1">
      <alignment horizontal="center"/>
    </xf>
    <xf numFmtId="10" fontId="0" fillId="0" borderId="0" xfId="0" applyNumberFormat="1"/>
    <xf numFmtId="0" fontId="0" fillId="0" borderId="0" xfId="0" applyAlignment="1">
      <alignment wrapText="1"/>
    </xf>
    <xf numFmtId="165" fontId="0" fillId="0" borderId="79" xfId="3" applyNumberFormat="1" applyFont="1" applyBorder="1" applyAlignment="1" applyProtection="1">
      <alignment vertical="center"/>
    </xf>
    <xf numFmtId="0" fontId="1" fillId="0" borderId="87" xfId="2" applyBorder="1" applyAlignment="1">
      <alignment horizontal="center" vertical="center" shrinkToFit="1"/>
    </xf>
    <xf numFmtId="0" fontId="1" fillId="7" borderId="88" xfId="2" applyFill="1" applyBorder="1" applyAlignment="1" applyProtection="1">
      <alignment horizontal="center" vertical="center"/>
      <protection locked="0"/>
    </xf>
    <xf numFmtId="0" fontId="1" fillId="0" borderId="88" xfId="2" applyBorder="1" applyAlignment="1">
      <alignment horizontal="center" vertical="center"/>
    </xf>
    <xf numFmtId="0" fontId="1" fillId="0" borderId="89" xfId="2" applyBorder="1" applyAlignment="1">
      <alignment horizontal="center" vertical="center"/>
    </xf>
    <xf numFmtId="0" fontId="8" fillId="2" borderId="40" xfId="0" applyFont="1" applyFill="1" applyBorder="1" applyAlignment="1">
      <alignment horizontal="left" vertical="center"/>
    </xf>
    <xf numFmtId="0" fontId="0" fillId="0" borderId="7" xfId="0" applyBorder="1" applyAlignment="1">
      <alignment vertical="center"/>
    </xf>
    <xf numFmtId="0" fontId="0" fillId="0" borderId="8" xfId="0" applyBorder="1" applyAlignment="1">
      <alignment vertical="center"/>
    </xf>
    <xf numFmtId="0" fontId="32" fillId="0" borderId="11" xfId="0" applyFont="1" applyBorder="1" applyAlignment="1" applyProtection="1">
      <alignment horizontal="left" vertical="center"/>
      <protection locked="0"/>
    </xf>
    <xf numFmtId="0" fontId="32" fillId="0" borderId="12" xfId="0" applyFont="1" applyBorder="1" applyAlignment="1" applyProtection="1">
      <alignment horizontal="left" vertical="center"/>
      <protection locked="0"/>
    </xf>
    <xf numFmtId="0" fontId="12" fillId="2" borderId="25" xfId="0" applyFont="1" applyFill="1" applyBorder="1" applyAlignment="1">
      <alignment horizontal="left" vertical="center"/>
    </xf>
    <xf numFmtId="0" fontId="12" fillId="2" borderId="24" xfId="0" applyFont="1" applyFill="1" applyBorder="1" applyAlignment="1">
      <alignment horizontal="left" vertical="center"/>
    </xf>
    <xf numFmtId="0" fontId="12" fillId="2" borderId="0" xfId="0" applyFont="1" applyFill="1" applyBorder="1" applyAlignment="1">
      <alignment horizontal="left" vertical="center"/>
    </xf>
    <xf numFmtId="0" fontId="12" fillId="2" borderId="22" xfId="0" applyFont="1" applyFill="1" applyBorder="1" applyAlignment="1">
      <alignment horizontal="left" vertical="center"/>
    </xf>
    <xf numFmtId="14" fontId="17" fillId="2" borderId="40" xfId="0" applyNumberFormat="1" applyFont="1" applyFill="1" applyBorder="1" applyAlignment="1">
      <alignment horizontal="center" vertical="center"/>
    </xf>
    <xf numFmtId="14" fontId="17" fillId="2" borderId="36" xfId="0" applyNumberFormat="1" applyFont="1" applyFill="1" applyBorder="1" applyAlignment="1">
      <alignment horizontal="center" vertical="center"/>
    </xf>
    <xf numFmtId="0" fontId="14" fillId="0" borderId="23" xfId="0" applyFont="1" applyBorder="1" applyAlignment="1">
      <alignment horizontal="center" vertical="center"/>
    </xf>
    <xf numFmtId="0" fontId="14" fillId="0" borderId="24" xfId="0" applyFont="1" applyBorder="1" applyAlignment="1">
      <alignment horizontal="center" vertical="center"/>
    </xf>
    <xf numFmtId="0" fontId="14" fillId="0" borderId="21" xfId="0" applyFont="1" applyBorder="1" applyAlignment="1">
      <alignment horizontal="center" vertical="center"/>
    </xf>
    <xf numFmtId="0" fontId="14" fillId="0" borderId="22" xfId="0" applyFont="1" applyBorder="1" applyAlignment="1">
      <alignment horizontal="center" vertical="center"/>
    </xf>
    <xf numFmtId="0" fontId="14" fillId="3" borderId="0" xfId="0" applyFont="1" applyFill="1" applyAlignment="1">
      <alignment horizontal="center" vertical="center"/>
    </xf>
    <xf numFmtId="0" fontId="19" fillId="0" borderId="0" xfId="0" applyFont="1" applyAlignment="1">
      <alignment horizontal="left"/>
    </xf>
    <xf numFmtId="0" fontId="16" fillId="0" borderId="40" xfId="0" applyFont="1" applyBorder="1" applyAlignment="1">
      <alignment horizontal="left" vertical="center"/>
    </xf>
    <xf numFmtId="0" fontId="16" fillId="0" borderId="40" xfId="0" applyFont="1" applyBorder="1" applyAlignment="1">
      <alignment horizontal="center" vertical="center"/>
    </xf>
    <xf numFmtId="0" fontId="16" fillId="0" borderId="0" xfId="0" applyFont="1" applyAlignment="1">
      <alignment horizontal="left" vertical="center"/>
    </xf>
    <xf numFmtId="0" fontId="16" fillId="0" borderId="0" xfId="0" quotePrefix="1" applyFont="1" applyAlignment="1">
      <alignment horizontal="right" vertical="center"/>
    </xf>
    <xf numFmtId="0" fontId="16" fillId="0" borderId="1" xfId="0" applyFont="1" applyBorder="1" applyAlignment="1">
      <alignment horizontal="left" vertical="center"/>
    </xf>
    <xf numFmtId="0" fontId="16" fillId="0" borderId="2" xfId="0" applyFont="1" applyBorder="1" applyAlignment="1">
      <alignment horizontal="left" vertical="center"/>
    </xf>
    <xf numFmtId="0" fontId="16" fillId="0" borderId="34" xfId="0" applyFont="1" applyBorder="1" applyAlignment="1">
      <alignment horizontal="left" vertical="center"/>
    </xf>
    <xf numFmtId="0" fontId="16" fillId="0" borderId="23" xfId="0" applyFont="1" applyBorder="1" applyAlignment="1">
      <alignment horizontal="left" vertical="center"/>
    </xf>
    <xf numFmtId="0" fontId="16" fillId="0" borderId="25" xfId="0" applyFont="1" applyBorder="1" applyAlignment="1">
      <alignment horizontal="left" vertical="center"/>
    </xf>
    <xf numFmtId="0" fontId="16" fillId="0" borderId="41" xfId="0" applyFont="1" applyBorder="1" applyAlignment="1">
      <alignment horizontal="left" vertical="center"/>
    </xf>
    <xf numFmtId="0" fontId="16" fillId="0" borderId="23" xfId="0" quotePrefix="1" applyFont="1" applyBorder="1" applyAlignment="1">
      <alignment horizontal="center" vertical="center"/>
    </xf>
    <xf numFmtId="0" fontId="16" fillId="0" borderId="24" xfId="0" quotePrefix="1" applyFont="1" applyBorder="1" applyAlignment="1">
      <alignment horizontal="center" vertical="center"/>
    </xf>
    <xf numFmtId="0" fontId="16" fillId="0" borderId="23" xfId="0" applyFont="1" applyBorder="1" applyAlignment="1">
      <alignment horizontal="center" vertical="center"/>
    </xf>
    <xf numFmtId="0" fontId="16" fillId="0" borderId="24" xfId="0" applyFont="1" applyBorder="1" applyAlignment="1">
      <alignment horizontal="center" vertical="center"/>
    </xf>
    <xf numFmtId="2" fontId="2" fillId="0" borderId="21" xfId="0" applyNumberFormat="1" applyFont="1" applyBorder="1" applyAlignment="1">
      <alignment horizontal="center" vertical="center"/>
    </xf>
    <xf numFmtId="2" fontId="2" fillId="0" borderId="22" xfId="0" applyNumberFormat="1" applyFont="1" applyBorder="1" applyAlignment="1">
      <alignment horizontal="center" vertical="center"/>
    </xf>
    <xf numFmtId="0" fontId="16" fillId="0" borderId="25" xfId="0" quotePrefix="1" applyFont="1" applyBorder="1" applyAlignment="1">
      <alignment horizontal="center" vertical="center"/>
    </xf>
    <xf numFmtId="0" fontId="2" fillId="0" borderId="21" xfId="0" quotePrefix="1" applyFont="1" applyBorder="1" applyAlignment="1">
      <alignment horizontal="center" vertical="center"/>
    </xf>
    <xf numFmtId="0" fontId="2" fillId="0" borderId="22" xfId="0" applyFont="1" applyBorder="1" applyAlignment="1">
      <alignment horizontal="center" vertical="center"/>
    </xf>
    <xf numFmtId="9" fontId="16" fillId="0" borderId="2" xfId="1" applyFont="1" applyBorder="1" applyAlignment="1" applyProtection="1">
      <alignment horizontal="right" vertical="center"/>
    </xf>
    <xf numFmtId="9" fontId="16" fillId="0" borderId="20" xfId="1" applyFont="1" applyBorder="1" applyAlignment="1" applyProtection="1">
      <alignment horizontal="right" vertical="center"/>
    </xf>
    <xf numFmtId="0" fontId="16" fillId="0" borderId="35" xfId="0" applyFont="1" applyBorder="1" applyAlignment="1">
      <alignment horizontal="center" vertical="center"/>
    </xf>
    <xf numFmtId="0" fontId="16" fillId="0" borderId="2" xfId="0" applyFont="1" applyBorder="1" applyAlignment="1">
      <alignment horizontal="center" vertical="center"/>
    </xf>
    <xf numFmtId="0" fontId="16" fillId="0" borderId="20" xfId="0" applyFont="1" applyBorder="1" applyAlignment="1">
      <alignment horizontal="center" vertical="center"/>
    </xf>
    <xf numFmtId="0" fontId="7" fillId="2" borderId="21" xfId="0" applyFont="1" applyFill="1" applyBorder="1" applyAlignment="1">
      <alignment horizontal="center" vertical="center" wrapText="1"/>
    </xf>
    <xf numFmtId="0" fontId="7" fillId="2" borderId="22" xfId="0" applyFont="1" applyFill="1" applyBorder="1" applyAlignment="1">
      <alignment horizontal="center" vertical="center" wrapText="1"/>
    </xf>
    <xf numFmtId="0" fontId="7" fillId="2" borderId="3" xfId="0" applyFont="1" applyFill="1" applyBorder="1" applyAlignment="1">
      <alignment horizontal="center" vertical="center" wrapText="1"/>
    </xf>
    <xf numFmtId="0" fontId="7" fillId="2" borderId="36" xfId="0" applyFont="1" applyFill="1" applyBorder="1" applyAlignment="1">
      <alignment horizontal="center" vertical="center" wrapText="1"/>
    </xf>
    <xf numFmtId="0" fontId="16" fillId="0" borderId="25" xfId="0" applyFont="1" applyBorder="1" applyAlignment="1">
      <alignment horizontal="right" vertical="center"/>
    </xf>
    <xf numFmtId="0" fontId="2" fillId="0" borderId="21" xfId="0" applyFont="1" applyBorder="1" applyAlignment="1">
      <alignment horizontal="center" vertical="center"/>
    </xf>
    <xf numFmtId="0" fontId="28" fillId="2" borderId="21" xfId="0" applyFont="1" applyFill="1" applyBorder="1" applyAlignment="1">
      <alignment horizontal="center" vertical="center" wrapText="1"/>
    </xf>
    <xf numFmtId="0" fontId="28" fillId="2" borderId="22" xfId="0" applyFont="1" applyFill="1" applyBorder="1" applyAlignment="1">
      <alignment horizontal="center" vertical="center" wrapText="1"/>
    </xf>
    <xf numFmtId="0" fontId="28" fillId="2" borderId="3" xfId="0" applyFont="1" applyFill="1" applyBorder="1" applyAlignment="1">
      <alignment horizontal="center" vertical="center" wrapText="1"/>
    </xf>
    <xf numFmtId="0" fontId="28" fillId="2" borderId="36" xfId="0" applyFont="1" applyFill="1" applyBorder="1" applyAlignment="1">
      <alignment horizontal="center" vertical="center" wrapText="1"/>
    </xf>
    <xf numFmtId="0" fontId="12" fillId="2" borderId="23" xfId="0" applyFont="1" applyFill="1" applyBorder="1" applyAlignment="1">
      <alignment horizontal="left" vertical="center"/>
    </xf>
    <xf numFmtId="0" fontId="12" fillId="2" borderId="21" xfId="0" applyFont="1" applyFill="1" applyBorder="1" applyAlignment="1">
      <alignment horizontal="left" vertical="center"/>
    </xf>
    <xf numFmtId="0" fontId="8" fillId="2" borderId="3" xfId="0" applyFont="1" applyFill="1" applyBorder="1" applyAlignment="1">
      <alignment horizontal="left" vertical="center"/>
    </xf>
    <xf numFmtId="0" fontId="8" fillId="2" borderId="40" xfId="0" applyFont="1" applyFill="1" applyBorder="1" applyAlignment="1">
      <alignment horizontal="left" vertical="center"/>
    </xf>
    <xf numFmtId="0" fontId="13" fillId="2" borderId="40" xfId="0" applyFont="1" applyFill="1" applyBorder="1" applyAlignment="1">
      <alignment horizontal="left" vertical="center"/>
    </xf>
    <xf numFmtId="0" fontId="8" fillId="2" borderId="23" xfId="0" applyFont="1" applyFill="1" applyBorder="1" applyAlignment="1">
      <alignment horizontal="center" vertical="center"/>
    </xf>
    <xf numFmtId="0" fontId="8" fillId="2" borderId="24" xfId="0" applyFont="1" applyFill="1" applyBorder="1" applyAlignment="1">
      <alignment horizontal="center" vertical="center"/>
    </xf>
    <xf numFmtId="0" fontId="8" fillId="2" borderId="21" xfId="0" applyFont="1" applyFill="1" applyBorder="1" applyAlignment="1">
      <alignment horizontal="center" vertical="center"/>
    </xf>
    <xf numFmtId="0" fontId="8" fillId="2" borderId="22" xfId="0" applyFont="1" applyFill="1" applyBorder="1" applyAlignment="1">
      <alignment horizontal="center" vertical="center"/>
    </xf>
    <xf numFmtId="0" fontId="25" fillId="2" borderId="23" xfId="0" applyFont="1" applyFill="1" applyBorder="1" applyAlignment="1">
      <alignment horizontal="center" vertical="center"/>
    </xf>
    <xf numFmtId="0" fontId="25" fillId="2" borderId="24" xfId="0" applyFont="1" applyFill="1" applyBorder="1" applyAlignment="1">
      <alignment horizontal="center" vertical="center"/>
    </xf>
    <xf numFmtId="0" fontId="25" fillId="2" borderId="21" xfId="0" applyFont="1" applyFill="1" applyBorder="1" applyAlignment="1">
      <alignment horizontal="center" vertical="center"/>
    </xf>
    <xf numFmtId="0" fontId="25" fillId="2" borderId="22" xfId="0" applyFont="1" applyFill="1" applyBorder="1" applyAlignment="1">
      <alignment horizontal="center" vertical="center"/>
    </xf>
    <xf numFmtId="0" fontId="18" fillId="0" borderId="0" xfId="0" applyFont="1" applyAlignment="1">
      <alignment horizontal="center" vertical="center"/>
    </xf>
    <xf numFmtId="0" fontId="21" fillId="3" borderId="0" xfId="0" applyFont="1" applyFill="1" applyAlignment="1">
      <alignment horizontal="center" vertical="center"/>
    </xf>
    <xf numFmtId="2" fontId="2" fillId="0" borderId="21" xfId="0" quotePrefix="1" applyNumberFormat="1" applyFont="1" applyBorder="1" applyAlignment="1">
      <alignment horizontal="center" vertical="center"/>
    </xf>
    <xf numFmtId="0" fontId="27" fillId="0" borderId="0" xfId="0" applyFont="1" applyBorder="1" applyAlignment="1">
      <alignment horizontal="center"/>
    </xf>
    <xf numFmtId="0" fontId="27" fillId="0" borderId="42" xfId="0" applyFont="1" applyBorder="1" applyAlignment="1">
      <alignment horizontal="center"/>
    </xf>
    <xf numFmtId="0" fontId="27" fillId="0" borderId="27" xfId="0" applyFont="1" applyBorder="1" applyAlignment="1">
      <alignment horizontal="center"/>
    </xf>
    <xf numFmtId="0" fontId="24" fillId="2" borderId="26" xfId="0" applyFont="1" applyFill="1" applyBorder="1" applyAlignment="1">
      <alignment horizontal="left" vertical="center"/>
    </xf>
    <xf numFmtId="0" fontId="24" fillId="2" borderId="27" xfId="0" applyFont="1" applyFill="1" applyBorder="1" applyAlignment="1">
      <alignment horizontal="left" vertical="center"/>
    </xf>
    <xf numFmtId="0" fontId="24" fillId="2" borderId="28" xfId="0" applyFont="1" applyFill="1" applyBorder="1" applyAlignment="1">
      <alignment horizontal="left" vertical="center"/>
    </xf>
    <xf numFmtId="0" fontId="24" fillId="2" borderId="29" xfId="0" applyFont="1" applyFill="1" applyBorder="1" applyAlignment="1">
      <alignment horizontal="left" vertical="center"/>
    </xf>
    <xf numFmtId="0" fontId="24" fillId="2" borderId="0" xfId="0" applyFont="1" applyFill="1" applyAlignment="1">
      <alignment horizontal="left" vertical="center"/>
    </xf>
    <xf numFmtId="0" fontId="24" fillId="2" borderId="30" xfId="0" applyFont="1" applyFill="1" applyBorder="1" applyAlignment="1">
      <alignment horizontal="left" vertical="center"/>
    </xf>
    <xf numFmtId="0" fontId="25" fillId="2" borderId="31" xfId="0" applyFont="1" applyFill="1" applyBorder="1" applyAlignment="1">
      <alignment horizontal="left" shrinkToFit="1"/>
    </xf>
    <xf numFmtId="0" fontId="25" fillId="2" borderId="32" xfId="0" applyFont="1" applyFill="1" applyBorder="1" applyAlignment="1">
      <alignment horizontal="left" shrinkToFit="1"/>
    </xf>
    <xf numFmtId="0" fontId="25" fillId="2" borderId="32" xfId="0" applyFont="1" applyFill="1" applyBorder="1" applyAlignment="1">
      <alignment vertical="center" shrinkToFit="1"/>
    </xf>
    <xf numFmtId="0" fontId="25" fillId="2" borderId="32" xfId="0" applyFont="1" applyFill="1" applyBorder="1" applyAlignment="1">
      <alignment horizontal="right" shrinkToFit="1"/>
    </xf>
    <xf numFmtId="0" fontId="25" fillId="2" borderId="33" xfId="0" applyFont="1" applyFill="1" applyBorder="1" applyAlignment="1">
      <alignment horizontal="right" shrinkToFit="1"/>
    </xf>
    <xf numFmtId="0" fontId="26" fillId="2" borderId="42" xfId="0" applyFont="1" applyFill="1" applyBorder="1" applyAlignment="1">
      <alignment horizontal="center"/>
    </xf>
    <xf numFmtId="0" fontId="29" fillId="0" borderId="50" xfId="2" applyFont="1" applyBorder="1" applyAlignment="1" applyProtection="1">
      <alignment horizontal="center"/>
      <protection locked="0"/>
    </xf>
    <xf numFmtId="0" fontId="28" fillId="6" borderId="43" xfId="2" applyFont="1" applyFill="1" applyBorder="1" applyAlignment="1" applyProtection="1">
      <alignment horizontal="left"/>
      <protection locked="0"/>
    </xf>
    <xf numFmtId="0" fontId="28" fillId="6" borderId="44" xfId="2" applyFont="1" applyFill="1" applyBorder="1" applyAlignment="1" applyProtection="1">
      <alignment horizontal="left"/>
      <protection locked="0"/>
    </xf>
    <xf numFmtId="0" fontId="28" fillId="6" borderId="45" xfId="2" applyFont="1" applyFill="1" applyBorder="1" applyAlignment="1" applyProtection="1">
      <alignment horizontal="left"/>
      <protection locked="0"/>
    </xf>
    <xf numFmtId="0" fontId="14" fillId="2" borderId="52" xfId="2" applyFont="1" applyFill="1" applyBorder="1" applyAlignment="1" applyProtection="1">
      <alignment horizontal="left" vertical="center"/>
      <protection locked="0"/>
    </xf>
    <xf numFmtId="0" fontId="14" fillId="2" borderId="53" xfId="2" applyFont="1" applyFill="1" applyBorder="1" applyAlignment="1" applyProtection="1">
      <alignment horizontal="left" vertical="center"/>
      <protection locked="0"/>
    </xf>
    <xf numFmtId="0" fontId="14" fillId="2" borderId="54" xfId="2" applyFont="1" applyFill="1" applyBorder="1" applyAlignment="1" applyProtection="1">
      <alignment horizontal="left" vertical="center"/>
      <protection locked="0"/>
    </xf>
    <xf numFmtId="0" fontId="30" fillId="8" borderId="25" xfId="2" applyFont="1" applyFill="1" applyBorder="1" applyAlignment="1">
      <alignment horizontal="left" vertical="top" wrapText="1"/>
    </xf>
    <xf numFmtId="0" fontId="30" fillId="8" borderId="67" xfId="2" applyFont="1" applyFill="1" applyBorder="1" applyAlignment="1">
      <alignment horizontal="left" vertical="top" wrapText="1"/>
    </xf>
    <xf numFmtId="0" fontId="30" fillId="8" borderId="0" xfId="2" applyFont="1" applyFill="1" applyAlignment="1">
      <alignment horizontal="left" vertical="top" wrapText="1"/>
    </xf>
    <xf numFmtId="0" fontId="30" fillId="8" borderId="62" xfId="2" applyFont="1" applyFill="1" applyBorder="1" applyAlignment="1">
      <alignment horizontal="left" vertical="top" wrapText="1"/>
    </xf>
    <xf numFmtId="0" fontId="30" fillId="8" borderId="72" xfId="2" applyFont="1" applyFill="1" applyBorder="1" applyAlignment="1">
      <alignment horizontal="left" vertical="top" wrapText="1"/>
    </xf>
    <xf numFmtId="0" fontId="30" fillId="8" borderId="73" xfId="2" applyFont="1" applyFill="1" applyBorder="1" applyAlignment="1">
      <alignment horizontal="left" vertical="top" wrapText="1"/>
    </xf>
    <xf numFmtId="0" fontId="28" fillId="6" borderId="74" xfId="2" applyFont="1" applyFill="1" applyBorder="1" applyAlignment="1" applyProtection="1">
      <alignment horizontal="left"/>
      <protection locked="0"/>
    </xf>
    <xf numFmtId="0" fontId="28" fillId="6" borderId="75" xfId="2" applyFont="1" applyFill="1" applyBorder="1" applyAlignment="1" applyProtection="1">
      <alignment horizontal="left"/>
      <protection locked="0"/>
    </xf>
    <xf numFmtId="0" fontId="28" fillId="6" borderId="76" xfId="2" applyFont="1" applyFill="1" applyBorder="1" applyAlignment="1" applyProtection="1">
      <alignment horizontal="left"/>
      <protection locked="0"/>
    </xf>
    <xf numFmtId="0" fontId="29" fillId="8" borderId="85" xfId="2" applyFont="1" applyFill="1" applyBorder="1" applyAlignment="1">
      <alignment horizontal="right"/>
    </xf>
    <xf numFmtId="0" fontId="29" fillId="8" borderId="64" xfId="2" applyFont="1" applyFill="1" applyBorder="1" applyAlignment="1">
      <alignment horizontal="right"/>
    </xf>
    <xf numFmtId="0" fontId="29" fillId="8" borderId="86" xfId="2" applyFont="1" applyFill="1" applyBorder="1" applyAlignment="1">
      <alignment horizontal="right"/>
    </xf>
    <xf numFmtId="0" fontId="29" fillId="8" borderId="69" xfId="2" applyFont="1" applyFill="1" applyBorder="1" applyAlignment="1">
      <alignment horizontal="right"/>
    </xf>
    <xf numFmtId="0" fontId="1" fillId="7" borderId="69" xfId="2" applyFill="1" applyBorder="1" applyAlignment="1" applyProtection="1">
      <alignment horizontal="center" vertical="center"/>
      <protection locked="0"/>
    </xf>
    <xf numFmtId="0" fontId="31" fillId="5" borderId="81" xfId="2" applyFont="1" applyFill="1" applyBorder="1" applyAlignment="1" applyProtection="1">
      <alignment horizontal="right"/>
      <protection locked="0"/>
    </xf>
    <xf numFmtId="0" fontId="31" fillId="5" borderId="82" xfId="2" applyFont="1" applyFill="1" applyBorder="1" applyAlignment="1" applyProtection="1">
      <alignment horizontal="right"/>
      <protection locked="0"/>
    </xf>
    <xf numFmtId="0" fontId="29" fillId="8" borderId="83" xfId="2" applyFont="1" applyFill="1" applyBorder="1" applyAlignment="1">
      <alignment horizontal="right"/>
    </xf>
    <xf numFmtId="0" fontId="29" fillId="8" borderId="50" xfId="2" applyFont="1" applyFill="1" applyBorder="1" applyAlignment="1">
      <alignment horizontal="right"/>
    </xf>
    <xf numFmtId="0" fontId="23" fillId="4" borderId="0" xfId="0" applyFont="1" applyFill="1" applyAlignment="1">
      <alignment horizontal="center"/>
    </xf>
    <xf numFmtId="49" fontId="1" fillId="5" borderId="0" xfId="0" applyNumberFormat="1" applyFont="1" applyFill="1" applyAlignment="1">
      <alignment horizontal="left" vertical="top" wrapText="1"/>
    </xf>
    <xf numFmtId="2" fontId="16" fillId="0" borderId="25" xfId="0" applyNumberFormat="1" applyFont="1" applyBorder="1" applyAlignment="1">
      <alignment horizontal="right" vertical="center"/>
    </xf>
  </cellXfs>
  <cellStyles count="4">
    <cellStyle name="Komma 2" xfId="3" xr:uid="{C1AE93F3-E8AD-49E0-A299-CEEFF4ED9D31}"/>
    <cellStyle name="Prozent" xfId="1" builtinId="5"/>
    <cellStyle name="Standard" xfId="0" builtinId="0"/>
    <cellStyle name="Standard 2" xfId="2" xr:uid="{26884428-0A0F-4A8D-868B-1E76288DA920}"/>
  </cellStyles>
  <dxfs count="233">
    <dxf>
      <font>
        <b val="0"/>
        <i val="0"/>
        <strike val="0"/>
        <condense val="0"/>
        <extend val="0"/>
        <outline val="0"/>
        <shadow val="0"/>
        <u val="none"/>
        <vertAlign val="baseline"/>
        <sz val="10"/>
        <color auto="1"/>
        <name val="Arial"/>
        <family val="2"/>
        <scheme val="none"/>
      </font>
    </dxf>
    <dxf>
      <font>
        <b val="0"/>
        <i val="0"/>
        <strike val="0"/>
        <condense val="0"/>
        <extend val="0"/>
        <outline val="0"/>
        <shadow val="0"/>
        <u val="none"/>
        <vertAlign val="baseline"/>
        <sz val="10"/>
        <color auto="1"/>
        <name val="Arial"/>
        <family val="2"/>
        <scheme val="none"/>
      </font>
    </dxf>
    <dxf>
      <font>
        <b val="0"/>
        <i val="0"/>
        <strike val="0"/>
        <condense val="0"/>
        <extend val="0"/>
        <outline val="0"/>
        <shadow val="0"/>
        <u val="none"/>
        <vertAlign val="baseline"/>
        <sz val="10"/>
        <color auto="1"/>
        <name val="Arial"/>
        <family val="2"/>
        <scheme val="none"/>
      </font>
    </dxf>
    <dxf>
      <font>
        <b val="0"/>
        <i val="0"/>
        <strike val="0"/>
        <condense val="0"/>
        <extend val="0"/>
        <outline val="0"/>
        <shadow val="0"/>
        <u val="none"/>
        <vertAlign val="baseline"/>
        <sz val="10"/>
        <color auto="1"/>
        <name val="Arial"/>
        <family val="2"/>
        <scheme val="none"/>
      </font>
    </dxf>
    <dxf>
      <font>
        <b val="0"/>
        <i val="0"/>
        <strike val="0"/>
        <condense val="0"/>
        <extend val="0"/>
        <outline val="0"/>
        <shadow val="0"/>
        <u val="none"/>
        <vertAlign val="baseline"/>
        <sz val="10"/>
        <color auto="1"/>
        <name val="Arial"/>
        <family val="2"/>
        <scheme val="none"/>
      </font>
    </dxf>
    <dxf>
      <font>
        <b val="0"/>
        <i val="0"/>
        <strike val="0"/>
        <condense val="0"/>
        <extend val="0"/>
        <outline val="0"/>
        <shadow val="0"/>
        <u val="none"/>
        <vertAlign val="baseline"/>
        <sz val="10"/>
        <color auto="1"/>
        <name val="Arial"/>
        <family val="2"/>
        <scheme val="none"/>
      </font>
    </dxf>
    <dxf>
      <font>
        <b val="0"/>
        <i val="0"/>
        <strike val="0"/>
        <condense val="0"/>
        <extend val="0"/>
        <outline val="0"/>
        <shadow val="0"/>
        <u val="none"/>
        <vertAlign val="baseline"/>
        <sz val="10"/>
        <color auto="1"/>
        <name val="Arial"/>
        <family val="2"/>
        <scheme val="none"/>
      </font>
    </dxf>
    <dxf>
      <font>
        <b val="0"/>
        <i val="0"/>
        <strike val="0"/>
        <condense val="0"/>
        <extend val="0"/>
        <outline val="0"/>
        <shadow val="0"/>
        <u val="none"/>
        <vertAlign val="baseline"/>
        <sz val="10"/>
        <color auto="1"/>
        <name val="Arial"/>
        <family val="2"/>
        <scheme val="none"/>
      </font>
    </dxf>
    <dxf>
      <font>
        <b val="0"/>
        <i val="0"/>
        <strike val="0"/>
        <condense val="0"/>
        <extend val="0"/>
        <outline val="0"/>
        <shadow val="0"/>
        <u val="none"/>
        <vertAlign val="baseline"/>
        <sz val="10"/>
        <color auto="1"/>
        <name val="Arial"/>
        <family val="2"/>
        <scheme val="none"/>
      </font>
    </dxf>
    <dxf>
      <font>
        <b val="0"/>
        <i val="0"/>
        <strike val="0"/>
        <condense val="0"/>
        <extend val="0"/>
        <outline val="0"/>
        <shadow val="0"/>
        <u val="none"/>
        <vertAlign val="baseline"/>
        <sz val="10"/>
        <color auto="1"/>
        <name val="Arial"/>
        <family val="2"/>
        <scheme val="none"/>
      </font>
    </dxf>
    <dxf>
      <font>
        <b val="0"/>
        <i val="0"/>
        <strike val="0"/>
        <condense val="0"/>
        <extend val="0"/>
        <outline val="0"/>
        <shadow val="0"/>
        <u val="none"/>
        <vertAlign val="baseline"/>
        <sz val="10"/>
        <color auto="1"/>
        <name val="Arial"/>
        <family val="2"/>
        <scheme val="none"/>
      </font>
      <alignment horizontal="general" vertical="bottom" textRotation="0" wrapText="0" indent="0" justifyLastLine="0" shrinkToFit="0" readingOrder="0"/>
    </dxf>
    <dxf>
      <font>
        <b val="0"/>
        <i val="0"/>
        <strike val="0"/>
        <condense val="0"/>
        <extend val="0"/>
        <outline val="0"/>
        <shadow val="0"/>
        <u val="none"/>
        <vertAlign val="baseline"/>
        <sz val="10"/>
        <color auto="1"/>
        <name val="Arial"/>
        <family val="2"/>
        <scheme val="none"/>
      </font>
      <alignment horizontal="general" vertical="bottom" textRotation="0" wrapText="0" indent="0" justifyLastLine="0" shrinkToFit="0" readingOrder="0"/>
    </dxf>
    <dxf>
      <font>
        <b val="0"/>
        <i val="0"/>
        <strike val="0"/>
        <condense val="0"/>
        <extend val="0"/>
        <outline val="0"/>
        <shadow val="0"/>
        <u val="none"/>
        <vertAlign val="baseline"/>
        <sz val="10"/>
        <color auto="1"/>
        <name val="Arial"/>
        <family val="2"/>
        <scheme val="none"/>
      </font>
      <alignment horizontal="general" vertical="bottom" textRotation="0" wrapText="0" indent="0" justifyLastLine="0" shrinkToFit="0" readingOrder="0"/>
    </dxf>
    <dxf>
      <alignment horizontal="center" vertical="center" textRotation="0" wrapText="0" indent="0" justifyLastLine="0" shrinkToFit="0" readingOrder="0"/>
    </dxf>
    <dxf>
      <numFmt numFmtId="13" formatCode="0%"/>
      <alignment horizontal="center" vertical="center" textRotation="0" wrapText="0" indent="0" justifyLastLine="0" shrinkToFit="0" readingOrder="0"/>
    </dxf>
    <dxf>
      <numFmt numFmtId="13" formatCode="0%"/>
      <alignment horizontal="center" vertical="center" textRotation="0" wrapText="0" indent="0" justifyLastLine="0" shrinkToFit="0" readingOrder="0"/>
    </dxf>
    <dxf>
      <alignment horizontal="center" vertical="center" textRotation="0" wrapText="0" indent="0" justifyLastLine="0" shrinkToFit="0" readingOrder="0"/>
    </dxf>
    <dxf>
      <fill>
        <patternFill patternType="lightUp">
          <fgColor theme="0" tint="-0.24994659260841701"/>
          <bgColor theme="0" tint="-4.9989318521683403E-2"/>
        </patternFill>
      </fill>
    </dxf>
    <dxf>
      <fill>
        <patternFill patternType="lightUp">
          <fgColor theme="0" tint="-0.24994659260841701"/>
          <bgColor theme="0" tint="-4.9989318521683403E-2"/>
        </patternFill>
      </fill>
    </dxf>
    <dxf>
      <fill>
        <patternFill patternType="lightUp">
          <fgColor theme="0" tint="-0.24994659260841701"/>
          <bgColor theme="0" tint="-4.9989318521683403E-2"/>
        </patternFill>
      </fill>
    </dxf>
    <dxf>
      <fill>
        <patternFill>
          <bgColor rgb="FFFFC000"/>
        </patternFill>
      </fill>
    </dxf>
    <dxf>
      <fill>
        <patternFill patternType="lightUp">
          <fgColor theme="0" tint="-0.24994659260841701"/>
          <bgColor theme="0" tint="-4.9989318521683403E-2"/>
        </patternFill>
      </fill>
    </dxf>
    <dxf>
      <fill>
        <patternFill>
          <bgColor rgb="FFFFC000"/>
        </patternFill>
      </fill>
    </dxf>
    <dxf>
      <fill>
        <patternFill patternType="lightUp">
          <fgColor theme="0" tint="-0.24994659260841701"/>
          <bgColor theme="0" tint="-4.9989318521683403E-2"/>
        </patternFill>
      </fill>
    </dxf>
    <dxf>
      <fill>
        <patternFill patternType="lightUp">
          <fgColor theme="0" tint="-0.24994659260841701"/>
          <bgColor theme="0" tint="-4.9989318521683403E-2"/>
        </patternFill>
      </fill>
    </dxf>
    <dxf>
      <fill>
        <patternFill patternType="lightUp">
          <fgColor theme="0" tint="-0.24994659260841701"/>
          <bgColor theme="0" tint="-4.9989318521683403E-2"/>
        </patternFill>
      </fill>
    </dxf>
    <dxf>
      <fill>
        <patternFill>
          <bgColor rgb="FFFFC000"/>
        </patternFill>
      </fill>
    </dxf>
    <dxf>
      <fill>
        <patternFill patternType="lightUp">
          <fgColor theme="0" tint="-0.24994659260841701"/>
          <bgColor theme="0" tint="-4.9989318521683403E-2"/>
        </patternFill>
      </fill>
    </dxf>
    <dxf>
      <fill>
        <patternFill>
          <bgColor rgb="FFFFC000"/>
        </patternFill>
      </fill>
    </dxf>
    <dxf>
      <fill>
        <patternFill patternType="lightUp">
          <fgColor theme="0" tint="-0.24994659260841701"/>
          <bgColor theme="0" tint="-4.9989318521683403E-2"/>
        </patternFill>
      </fill>
    </dxf>
    <dxf>
      <fill>
        <patternFill patternType="lightUp">
          <fgColor theme="0" tint="-0.24994659260841701"/>
          <bgColor theme="0" tint="-4.9989318521683403E-2"/>
        </patternFill>
      </fill>
    </dxf>
    <dxf>
      <fill>
        <patternFill patternType="lightUp">
          <fgColor theme="0" tint="-0.24994659260841701"/>
          <bgColor theme="0" tint="-4.9989318521683403E-2"/>
        </patternFill>
      </fill>
    </dxf>
    <dxf>
      <fill>
        <patternFill patternType="lightUp">
          <fgColor theme="0" tint="-0.24994659260841701"/>
          <bgColor theme="0" tint="-4.9989318521683403E-2"/>
        </patternFill>
      </fill>
    </dxf>
    <dxf>
      <fill>
        <patternFill patternType="lightUp">
          <fgColor theme="0" tint="-0.24994659260841701"/>
          <bgColor theme="0" tint="-4.9989318521683403E-2"/>
        </patternFill>
      </fill>
    </dxf>
    <dxf>
      <fill>
        <patternFill patternType="lightUp">
          <fgColor theme="0" tint="-0.24994659260841701"/>
          <bgColor theme="0" tint="-4.9989318521683403E-2"/>
        </patternFill>
      </fill>
    </dxf>
    <dxf>
      <fill>
        <patternFill patternType="lightUp">
          <fgColor theme="0" tint="-0.24994659260841701"/>
          <bgColor theme="0" tint="-4.9989318521683403E-2"/>
        </patternFill>
      </fill>
    </dxf>
    <dxf>
      <fill>
        <patternFill patternType="lightUp">
          <fgColor theme="0" tint="-0.24994659260841701"/>
          <bgColor theme="0" tint="-4.9989318521683403E-2"/>
        </patternFill>
      </fill>
    </dxf>
    <dxf>
      <fill>
        <patternFill patternType="lightUp">
          <fgColor theme="0" tint="-0.24994659260841701"/>
          <bgColor theme="0" tint="-4.9989318521683403E-2"/>
        </patternFill>
      </fill>
    </dxf>
    <dxf>
      <fill>
        <patternFill patternType="lightUp">
          <fgColor theme="0" tint="-0.24994659260841701"/>
          <bgColor theme="0" tint="-4.9989318521683403E-2"/>
        </patternFill>
      </fill>
    </dxf>
    <dxf>
      <fill>
        <patternFill patternType="lightUp">
          <fgColor theme="0" tint="-0.24994659260841701"/>
          <bgColor theme="0" tint="-4.9989318521683403E-2"/>
        </patternFill>
      </fill>
    </dxf>
    <dxf>
      <fill>
        <patternFill patternType="lightUp">
          <fgColor theme="0" tint="-0.24994659260841701"/>
          <bgColor theme="0" tint="-4.9989318521683403E-2"/>
        </patternFill>
      </fill>
    </dxf>
    <dxf>
      <fill>
        <patternFill>
          <bgColor theme="5" tint="0.59996337778862885"/>
        </patternFill>
      </fill>
    </dxf>
    <dxf>
      <border>
        <right style="thin">
          <color auto="1"/>
        </right>
        <top style="thin">
          <color auto="1"/>
        </top>
        <vertical/>
        <horizontal/>
      </border>
    </dxf>
    <dxf>
      <border>
        <right style="thin">
          <color auto="1"/>
        </right>
        <bottom style="thin">
          <color auto="1"/>
        </bottom>
        <vertical/>
        <horizontal/>
      </border>
    </dxf>
    <dxf>
      <fill>
        <patternFill>
          <bgColor rgb="FFFFC000"/>
        </patternFill>
      </fill>
    </dxf>
    <dxf>
      <fill>
        <patternFill>
          <bgColor theme="5" tint="0.59996337778862885"/>
        </patternFill>
      </fill>
    </dxf>
    <dxf>
      <border>
        <right style="thin">
          <color auto="1"/>
        </right>
        <top style="thin">
          <color auto="1"/>
        </top>
        <vertical/>
        <horizontal/>
      </border>
    </dxf>
    <dxf>
      <border>
        <right style="thin">
          <color auto="1"/>
        </right>
        <bottom style="thin">
          <color auto="1"/>
        </bottom>
        <vertical/>
        <horizontal/>
      </border>
    </dxf>
    <dxf>
      <fill>
        <patternFill>
          <bgColor rgb="FFFFC000"/>
        </patternFill>
      </fill>
    </dxf>
    <dxf>
      <fill>
        <patternFill>
          <bgColor theme="6" tint="0.59996337778862885"/>
        </patternFill>
      </fill>
    </dxf>
    <dxf>
      <fill>
        <patternFill>
          <bgColor rgb="FFFFC000"/>
        </patternFill>
      </fill>
    </dxf>
    <dxf>
      <fill>
        <patternFill>
          <bgColor theme="6" tint="0.59996337778862885"/>
        </patternFill>
      </fill>
    </dxf>
    <dxf>
      <fill>
        <patternFill>
          <bgColor rgb="FFFFC000"/>
        </patternFill>
      </fill>
    </dxf>
    <dxf>
      <border>
        <right style="hair">
          <color auto="1"/>
        </right>
        <bottom style="thin">
          <color auto="1"/>
        </bottom>
        <vertical/>
        <horizontal/>
      </border>
    </dxf>
    <dxf>
      <border>
        <bottom style="thin">
          <color auto="1"/>
        </bottom>
        <vertical/>
        <horizontal/>
      </border>
    </dxf>
    <dxf>
      <fill>
        <patternFill>
          <bgColor theme="6" tint="0.59996337778862885"/>
        </patternFill>
      </fill>
    </dxf>
    <dxf>
      <fill>
        <patternFill>
          <bgColor rgb="FFFFC000"/>
        </patternFill>
      </fill>
    </dxf>
    <dxf>
      <font>
        <color theme="0"/>
      </font>
      <fill>
        <patternFill patternType="solid">
          <fgColor theme="1" tint="0.499984740745262"/>
          <bgColor theme="0"/>
        </patternFill>
      </fill>
      <border>
        <left/>
        <right style="hair">
          <color auto="1"/>
        </right>
        <bottom/>
      </border>
    </dxf>
    <dxf>
      <border>
        <right style="hair">
          <color auto="1"/>
        </right>
        <bottom style="thin">
          <color auto="1"/>
        </bottom>
        <vertical/>
        <horizontal/>
      </border>
    </dxf>
    <dxf>
      <border>
        <bottom style="thin">
          <color auto="1"/>
        </bottom>
        <vertical/>
        <horizontal/>
      </border>
    </dxf>
    <dxf>
      <fill>
        <patternFill>
          <bgColor theme="6" tint="0.59996337778862885"/>
        </patternFill>
      </fill>
    </dxf>
    <dxf>
      <fill>
        <patternFill>
          <bgColor rgb="FFFFC000"/>
        </patternFill>
      </fill>
    </dxf>
    <dxf>
      <font>
        <color theme="0"/>
      </font>
      <fill>
        <patternFill patternType="solid">
          <fgColor theme="1" tint="0.499984740745262"/>
          <bgColor theme="0"/>
        </patternFill>
      </fill>
      <border>
        <left/>
        <right style="hair">
          <color auto="1"/>
        </right>
        <bottom/>
      </border>
    </dxf>
    <dxf>
      <fill>
        <patternFill>
          <bgColor theme="5" tint="0.59996337778862885"/>
        </patternFill>
      </fill>
      <border>
        <left style="thin">
          <color auto="1"/>
        </left>
        <right style="thin">
          <color auto="1"/>
        </right>
        <top style="thin">
          <color auto="1"/>
        </top>
        <bottom style="thin">
          <color auto="1"/>
        </bottom>
        <vertical/>
        <horizontal/>
      </border>
    </dxf>
    <dxf>
      <fill>
        <patternFill>
          <bgColor theme="6" tint="0.59996337778862885"/>
        </patternFill>
      </fill>
      <border>
        <left style="thin">
          <color auto="1"/>
        </left>
        <right style="thin">
          <color auto="1"/>
        </right>
        <top style="thin">
          <color auto="1"/>
        </top>
        <bottom style="thin">
          <color auto="1"/>
        </bottom>
        <vertical/>
        <horizontal/>
      </border>
    </dxf>
    <dxf>
      <fill>
        <patternFill>
          <bgColor theme="5" tint="0.59996337778862885"/>
        </patternFill>
      </fill>
      <border>
        <left style="thin">
          <color auto="1"/>
        </left>
        <right style="thin">
          <color auto="1"/>
        </right>
        <top style="thin">
          <color auto="1"/>
        </top>
        <bottom style="thin">
          <color auto="1"/>
        </bottom>
        <vertical/>
        <horizontal/>
      </border>
    </dxf>
    <dxf>
      <fill>
        <patternFill>
          <bgColor theme="6" tint="0.59996337778862885"/>
        </patternFill>
      </fill>
      <border>
        <left style="thin">
          <color auto="1"/>
        </left>
        <right style="thin">
          <color auto="1"/>
        </right>
        <top style="thin">
          <color auto="1"/>
        </top>
        <bottom style="thin">
          <color auto="1"/>
        </bottom>
        <vertical/>
        <horizontal/>
      </border>
    </dxf>
    <dxf>
      <fill>
        <patternFill>
          <bgColor theme="5" tint="0.59996337778862885"/>
        </patternFill>
      </fill>
      <border>
        <left style="thin">
          <color auto="1"/>
        </left>
        <right style="thin">
          <color auto="1"/>
        </right>
        <top style="thin">
          <color auto="1"/>
        </top>
        <bottom style="thin">
          <color auto="1"/>
        </bottom>
        <vertical/>
        <horizontal/>
      </border>
    </dxf>
    <dxf>
      <fill>
        <patternFill>
          <bgColor theme="6" tint="0.59996337778862885"/>
        </patternFill>
      </fill>
      <border>
        <left style="thin">
          <color auto="1"/>
        </left>
        <right style="thin">
          <color auto="1"/>
        </right>
        <top style="thin">
          <color auto="1"/>
        </top>
        <bottom style="thin">
          <color auto="1"/>
        </bottom>
        <vertical/>
        <horizontal/>
      </border>
    </dxf>
    <dxf>
      <fill>
        <patternFill>
          <bgColor theme="5" tint="0.59996337778862885"/>
        </patternFill>
      </fill>
      <border>
        <left style="thin">
          <color auto="1"/>
        </left>
        <right style="thin">
          <color auto="1"/>
        </right>
        <top style="thin">
          <color auto="1"/>
        </top>
        <bottom style="thin">
          <color auto="1"/>
        </bottom>
        <vertical/>
        <horizontal/>
      </border>
    </dxf>
    <dxf>
      <fill>
        <patternFill>
          <bgColor theme="6" tint="0.59996337778862885"/>
        </patternFill>
      </fill>
      <border>
        <left style="thin">
          <color auto="1"/>
        </left>
        <right style="thin">
          <color auto="1"/>
        </right>
        <top style="thin">
          <color auto="1"/>
        </top>
        <bottom style="thin">
          <color auto="1"/>
        </bottom>
        <vertical/>
        <horizontal/>
      </border>
    </dxf>
    <dxf>
      <fill>
        <patternFill>
          <bgColor theme="5" tint="0.59996337778862885"/>
        </patternFill>
      </fill>
      <border>
        <left style="thin">
          <color auto="1"/>
        </left>
        <right style="thin">
          <color auto="1"/>
        </right>
        <top style="thin">
          <color auto="1"/>
        </top>
        <bottom style="thin">
          <color auto="1"/>
        </bottom>
        <vertical/>
        <horizontal/>
      </border>
    </dxf>
    <dxf>
      <fill>
        <patternFill>
          <bgColor theme="6" tint="0.59996337778862885"/>
        </patternFill>
      </fill>
      <border>
        <left style="thin">
          <color auto="1"/>
        </left>
        <right style="thin">
          <color auto="1"/>
        </right>
        <top style="thin">
          <color auto="1"/>
        </top>
        <bottom style="thin">
          <color auto="1"/>
        </bottom>
        <vertical/>
        <horizontal/>
      </border>
    </dxf>
    <dxf>
      <fill>
        <patternFill>
          <bgColor theme="5" tint="0.59996337778862885"/>
        </patternFill>
      </fill>
      <border>
        <left style="thin">
          <color auto="1"/>
        </left>
        <right style="thin">
          <color auto="1"/>
        </right>
        <top style="thin">
          <color auto="1"/>
        </top>
        <bottom style="thin">
          <color auto="1"/>
        </bottom>
        <vertical/>
        <horizontal/>
      </border>
    </dxf>
    <dxf>
      <fill>
        <patternFill>
          <bgColor theme="6" tint="0.59996337778862885"/>
        </patternFill>
      </fill>
      <border>
        <left style="thin">
          <color auto="1"/>
        </left>
        <right style="thin">
          <color auto="1"/>
        </right>
        <top style="thin">
          <color auto="1"/>
        </top>
        <bottom style="thin">
          <color auto="1"/>
        </bottom>
        <vertical/>
        <horizontal/>
      </border>
    </dxf>
    <dxf>
      <border>
        <left style="thin">
          <color auto="1"/>
        </left>
        <right style="hair">
          <color auto="1"/>
        </right>
        <top style="thin">
          <color auto="1"/>
        </top>
        <vertical/>
        <horizontal/>
      </border>
    </dxf>
    <dxf>
      <border>
        <left style="thin">
          <color auto="1"/>
        </left>
        <right style="hair">
          <color auto="1"/>
        </right>
        <top style="thin">
          <color auto="1"/>
        </top>
        <vertical/>
        <horizontal/>
      </border>
    </dxf>
    <dxf>
      <border>
        <left style="thin">
          <color auto="1"/>
        </left>
        <right style="hair">
          <color auto="1"/>
        </right>
        <bottom style="thin">
          <color auto="1"/>
        </bottom>
        <vertical/>
        <horizontal/>
      </border>
    </dxf>
    <dxf>
      <border>
        <left style="thin">
          <color auto="1"/>
        </left>
        <right style="hair">
          <color auto="1"/>
        </right>
        <bottom style="thin">
          <color auto="1"/>
        </bottom>
        <vertical/>
        <horizontal/>
      </border>
    </dxf>
    <dxf>
      <font>
        <color theme="0"/>
      </font>
      <fill>
        <patternFill patternType="solid">
          <fgColor theme="1" tint="0.499984740745262"/>
          <bgColor theme="0"/>
        </patternFill>
      </fill>
      <border>
        <left/>
        <right/>
        <bottom/>
      </border>
    </dxf>
    <dxf>
      <border>
        <left style="thin">
          <color auto="1"/>
        </left>
        <right style="hair">
          <color auto="1"/>
        </right>
        <bottom style="thin">
          <color auto="1"/>
        </bottom>
        <vertical/>
        <horizontal/>
      </border>
    </dxf>
    <dxf>
      <border>
        <left style="thin">
          <color auto="1"/>
        </left>
        <right style="hair">
          <color auto="1"/>
        </right>
        <bottom style="thin">
          <color auto="1"/>
        </bottom>
        <vertical/>
        <horizontal/>
      </border>
    </dxf>
    <dxf>
      <font>
        <color theme="0"/>
      </font>
      <fill>
        <patternFill patternType="solid">
          <fgColor theme="1" tint="0.499984740745262"/>
          <bgColor theme="0"/>
        </patternFill>
      </fill>
      <border>
        <left/>
        <right/>
        <bottom/>
      </border>
    </dxf>
    <dxf>
      <fill>
        <patternFill>
          <bgColor theme="5" tint="0.59996337778862885"/>
        </patternFill>
      </fill>
    </dxf>
    <dxf>
      <fill>
        <patternFill>
          <bgColor theme="6" tint="0.59996337778862885"/>
        </patternFill>
      </fill>
    </dxf>
    <dxf>
      <fill>
        <patternFill>
          <bgColor rgb="FFFFC000"/>
        </patternFill>
      </fill>
    </dxf>
    <dxf>
      <fill>
        <patternFill>
          <bgColor theme="5" tint="0.59996337778862885"/>
        </patternFill>
      </fill>
    </dxf>
    <dxf>
      <fill>
        <patternFill>
          <bgColor theme="6" tint="0.59996337778862885"/>
        </patternFill>
      </fill>
    </dxf>
    <dxf>
      <fill>
        <patternFill>
          <bgColor rgb="FFFFC000"/>
        </patternFill>
      </fill>
    </dxf>
    <dxf>
      <fill>
        <patternFill>
          <bgColor theme="6" tint="0.59996337778862885"/>
        </patternFill>
      </fill>
    </dxf>
    <dxf>
      <fill>
        <patternFill>
          <bgColor rgb="FFFFC000"/>
        </patternFill>
      </fill>
    </dxf>
    <dxf>
      <font>
        <color theme="0"/>
      </font>
    </dxf>
    <dxf>
      <font>
        <b/>
        <i val="0"/>
        <color theme="1"/>
      </font>
    </dxf>
    <dxf>
      <fill>
        <patternFill>
          <bgColor theme="6" tint="0.59996337778862885"/>
        </patternFill>
      </fill>
    </dxf>
    <dxf>
      <fill>
        <patternFill>
          <bgColor rgb="FFFFC000"/>
        </patternFill>
      </fill>
    </dxf>
    <dxf>
      <font>
        <color theme="0"/>
      </font>
    </dxf>
    <dxf>
      <font>
        <b/>
        <i val="0"/>
        <color theme="1"/>
      </font>
    </dxf>
    <dxf>
      <fill>
        <patternFill patternType="lightUp">
          <fgColor theme="0" tint="-0.24994659260841701"/>
          <bgColor theme="0" tint="-4.9989318521683403E-2"/>
        </patternFill>
      </fill>
    </dxf>
    <dxf>
      <fill>
        <patternFill>
          <bgColor theme="5" tint="0.59996337778862885"/>
        </patternFill>
      </fill>
    </dxf>
    <dxf>
      <fill>
        <patternFill>
          <bgColor theme="6" tint="0.59996337778862885"/>
        </patternFill>
      </fill>
    </dxf>
    <dxf>
      <fill>
        <patternFill>
          <bgColor theme="5" tint="0.59996337778862885"/>
        </patternFill>
      </fill>
    </dxf>
    <dxf>
      <fill>
        <patternFill>
          <bgColor theme="6" tint="0.59996337778862885"/>
        </patternFill>
      </fill>
    </dxf>
    <dxf>
      <fill>
        <patternFill patternType="lightUp">
          <fgColor theme="0" tint="-0.24994659260841701"/>
          <bgColor theme="0" tint="-4.9989318521683403E-2"/>
        </patternFill>
      </fill>
    </dxf>
    <dxf>
      <fill>
        <patternFill>
          <bgColor theme="5" tint="0.59996337778862885"/>
        </patternFill>
      </fill>
    </dxf>
    <dxf>
      <border>
        <right style="thin">
          <color auto="1"/>
        </right>
        <top style="thin">
          <color auto="1"/>
        </top>
        <vertical/>
        <horizontal/>
      </border>
    </dxf>
    <dxf>
      <border>
        <left style="hair">
          <color auto="1"/>
        </left>
        <right style="thin">
          <color auto="1"/>
        </right>
        <bottom style="thin">
          <color auto="1"/>
        </bottom>
        <vertical/>
        <horizontal/>
      </border>
    </dxf>
    <dxf>
      <fill>
        <patternFill>
          <bgColor rgb="FFFFC000"/>
        </patternFill>
      </fill>
    </dxf>
    <dxf>
      <fill>
        <patternFill>
          <bgColor theme="5" tint="0.59996337778862885"/>
        </patternFill>
      </fill>
    </dxf>
    <dxf>
      <border>
        <right style="thin">
          <color auto="1"/>
        </right>
        <top style="thin">
          <color auto="1"/>
        </top>
        <vertical/>
        <horizontal/>
      </border>
    </dxf>
    <dxf>
      <border>
        <right style="thin">
          <color auto="1"/>
        </right>
        <bottom style="thin">
          <color auto="1"/>
        </bottom>
        <vertical/>
        <horizontal/>
      </border>
    </dxf>
    <dxf>
      <fill>
        <patternFill>
          <bgColor rgb="FFFFC000"/>
        </patternFill>
      </fill>
    </dxf>
    <dxf>
      <fill>
        <patternFill>
          <bgColor theme="6" tint="0.59996337778862885"/>
        </patternFill>
      </fill>
    </dxf>
    <dxf>
      <fill>
        <patternFill>
          <bgColor rgb="FFFFC000"/>
        </patternFill>
      </fill>
    </dxf>
    <dxf>
      <fill>
        <patternFill>
          <bgColor theme="6" tint="0.59996337778862885"/>
        </patternFill>
      </fill>
    </dxf>
    <dxf>
      <fill>
        <patternFill>
          <bgColor rgb="FFFFC000"/>
        </patternFill>
      </fill>
    </dxf>
    <dxf>
      <border>
        <bottom style="thin">
          <color auto="1"/>
        </bottom>
        <vertical/>
        <horizontal/>
      </border>
    </dxf>
    <dxf>
      <fill>
        <patternFill>
          <bgColor theme="6" tint="0.59996337778862885"/>
        </patternFill>
      </fill>
    </dxf>
    <dxf>
      <fill>
        <patternFill>
          <bgColor rgb="FFFFC000"/>
        </patternFill>
      </fill>
    </dxf>
    <dxf>
      <font>
        <color theme="0"/>
      </font>
      <fill>
        <patternFill patternType="solid">
          <fgColor theme="1" tint="0.499984740745262"/>
          <bgColor theme="0"/>
        </patternFill>
      </fill>
      <border>
        <left/>
        <right style="hair">
          <color auto="1"/>
        </right>
        <bottom/>
      </border>
    </dxf>
    <dxf>
      <border>
        <right style="hair">
          <color auto="1"/>
        </right>
        <bottom style="thin">
          <color auto="1"/>
        </bottom>
        <vertical/>
        <horizontal/>
      </border>
    </dxf>
    <dxf>
      <border>
        <bottom style="thin">
          <color auto="1"/>
        </bottom>
        <vertical/>
        <horizontal/>
      </border>
    </dxf>
    <dxf>
      <fill>
        <patternFill>
          <bgColor theme="6" tint="0.59996337778862885"/>
        </patternFill>
      </fill>
    </dxf>
    <dxf>
      <fill>
        <patternFill>
          <bgColor rgb="FFFFC000"/>
        </patternFill>
      </fill>
    </dxf>
    <dxf>
      <font>
        <color theme="0"/>
      </font>
      <fill>
        <patternFill patternType="solid">
          <fgColor theme="1" tint="0.499984740745262"/>
          <bgColor theme="0"/>
        </patternFill>
      </fill>
      <border>
        <left/>
        <right style="hair">
          <color auto="1"/>
        </right>
        <bottom/>
      </border>
    </dxf>
    <dxf>
      <border>
        <right style="hair">
          <color auto="1"/>
        </right>
        <bottom style="thin">
          <color auto="1"/>
        </bottom>
        <vertical/>
        <horizontal/>
      </border>
    </dxf>
    <dxf>
      <fill>
        <patternFill>
          <bgColor theme="5" tint="0.59996337778862885"/>
        </patternFill>
      </fill>
      <border>
        <left style="thin">
          <color auto="1"/>
        </left>
        <right style="thin">
          <color auto="1"/>
        </right>
        <top style="thin">
          <color auto="1"/>
        </top>
        <bottom style="thin">
          <color auto="1"/>
        </bottom>
        <vertical/>
        <horizontal/>
      </border>
    </dxf>
    <dxf>
      <fill>
        <patternFill>
          <bgColor theme="6" tint="0.59996337778862885"/>
        </patternFill>
      </fill>
      <border>
        <left style="thin">
          <color auto="1"/>
        </left>
        <right style="thin">
          <color auto="1"/>
        </right>
        <top style="thin">
          <color auto="1"/>
        </top>
        <bottom style="thin">
          <color auto="1"/>
        </bottom>
        <vertical/>
        <horizontal/>
      </border>
    </dxf>
    <dxf>
      <fill>
        <patternFill>
          <bgColor theme="5" tint="0.59996337778862885"/>
        </patternFill>
      </fill>
      <border>
        <left style="thin">
          <color auto="1"/>
        </left>
        <right style="thin">
          <color auto="1"/>
        </right>
        <top style="thin">
          <color auto="1"/>
        </top>
        <bottom style="thin">
          <color auto="1"/>
        </bottom>
        <vertical/>
        <horizontal/>
      </border>
    </dxf>
    <dxf>
      <fill>
        <patternFill>
          <bgColor theme="6" tint="0.59996337778862885"/>
        </patternFill>
      </fill>
      <border>
        <left style="thin">
          <color auto="1"/>
        </left>
        <right style="thin">
          <color auto="1"/>
        </right>
        <top style="thin">
          <color auto="1"/>
        </top>
        <bottom style="thin">
          <color auto="1"/>
        </bottom>
        <vertical/>
        <horizontal/>
      </border>
    </dxf>
    <dxf>
      <fill>
        <patternFill>
          <bgColor theme="5" tint="0.59996337778862885"/>
        </patternFill>
      </fill>
      <border>
        <left style="thin">
          <color auto="1"/>
        </left>
        <right style="thin">
          <color auto="1"/>
        </right>
        <top style="thin">
          <color auto="1"/>
        </top>
        <bottom style="thin">
          <color auto="1"/>
        </bottom>
        <vertical/>
        <horizontal/>
      </border>
    </dxf>
    <dxf>
      <fill>
        <patternFill>
          <bgColor theme="6" tint="0.59996337778862885"/>
        </patternFill>
      </fill>
      <border>
        <left style="thin">
          <color auto="1"/>
        </left>
        <right style="thin">
          <color auto="1"/>
        </right>
        <top style="thin">
          <color auto="1"/>
        </top>
        <bottom style="thin">
          <color auto="1"/>
        </bottom>
        <vertical/>
        <horizontal/>
      </border>
    </dxf>
    <dxf>
      <fill>
        <patternFill>
          <bgColor theme="5" tint="0.59996337778862885"/>
        </patternFill>
      </fill>
      <border>
        <left style="thin">
          <color auto="1"/>
        </left>
        <right style="thin">
          <color auto="1"/>
        </right>
        <top style="thin">
          <color auto="1"/>
        </top>
        <bottom style="thin">
          <color auto="1"/>
        </bottom>
        <vertical/>
        <horizontal/>
      </border>
    </dxf>
    <dxf>
      <fill>
        <patternFill>
          <bgColor theme="6" tint="0.59996337778862885"/>
        </patternFill>
      </fill>
      <border>
        <left style="thin">
          <color auto="1"/>
        </left>
        <right style="thin">
          <color auto="1"/>
        </right>
        <top style="thin">
          <color auto="1"/>
        </top>
        <bottom style="thin">
          <color auto="1"/>
        </bottom>
        <vertical/>
        <horizontal/>
      </border>
    </dxf>
    <dxf>
      <fill>
        <patternFill>
          <bgColor theme="5" tint="0.59996337778862885"/>
        </patternFill>
      </fill>
      <border>
        <left style="thin">
          <color auto="1"/>
        </left>
        <right style="thin">
          <color auto="1"/>
        </right>
        <top style="thin">
          <color auto="1"/>
        </top>
        <bottom style="thin">
          <color auto="1"/>
        </bottom>
        <vertical/>
        <horizontal/>
      </border>
    </dxf>
    <dxf>
      <fill>
        <patternFill>
          <bgColor theme="6" tint="0.59996337778862885"/>
        </patternFill>
      </fill>
      <border>
        <left style="thin">
          <color auto="1"/>
        </left>
        <right style="thin">
          <color auto="1"/>
        </right>
        <top style="thin">
          <color auto="1"/>
        </top>
        <bottom style="thin">
          <color auto="1"/>
        </bottom>
        <vertical/>
        <horizontal/>
      </border>
    </dxf>
    <dxf>
      <fill>
        <patternFill>
          <bgColor theme="5" tint="0.59996337778862885"/>
        </patternFill>
      </fill>
      <border>
        <left style="thin">
          <color auto="1"/>
        </left>
        <right style="thin">
          <color auto="1"/>
        </right>
        <top style="thin">
          <color auto="1"/>
        </top>
        <bottom style="thin">
          <color auto="1"/>
        </bottom>
        <vertical/>
        <horizontal/>
      </border>
    </dxf>
    <dxf>
      <fill>
        <patternFill>
          <bgColor theme="6" tint="0.59996337778862885"/>
        </patternFill>
      </fill>
      <border>
        <left style="thin">
          <color auto="1"/>
        </left>
        <right style="thin">
          <color auto="1"/>
        </right>
        <top style="thin">
          <color auto="1"/>
        </top>
        <bottom style="thin">
          <color auto="1"/>
        </bottom>
        <vertical/>
        <horizontal/>
      </border>
    </dxf>
    <dxf>
      <fill>
        <patternFill>
          <bgColor rgb="FFFFC000"/>
        </patternFill>
      </fill>
    </dxf>
    <dxf>
      <font>
        <color theme="0"/>
      </font>
      <fill>
        <patternFill patternType="none">
          <bgColor auto="1"/>
        </patternFill>
      </fill>
    </dxf>
    <dxf>
      <border>
        <left style="thin">
          <color auto="1"/>
        </left>
        <right style="hair">
          <color auto="1"/>
        </right>
        <top style="thin">
          <color auto="1"/>
        </top>
        <vertical/>
        <horizontal/>
      </border>
    </dxf>
    <dxf>
      <border>
        <top style="thin">
          <color auto="1"/>
        </top>
        <vertical/>
        <horizontal/>
      </border>
    </dxf>
    <dxf>
      <border>
        <left style="thin">
          <color auto="1"/>
        </left>
        <right style="hair">
          <color auto="1"/>
        </right>
        <top style="thin">
          <color auto="1"/>
        </top>
        <vertical/>
        <horizontal/>
      </border>
    </dxf>
    <dxf>
      <border>
        <left style="thin">
          <color auto="1"/>
        </left>
        <right style="hair">
          <color auto="1"/>
        </right>
        <bottom style="thin">
          <color auto="1"/>
        </bottom>
        <vertical/>
        <horizontal/>
      </border>
    </dxf>
    <dxf>
      <border>
        <left style="thin">
          <color auto="1"/>
        </left>
        <right style="hair">
          <color auto="1"/>
        </right>
        <bottom style="thin">
          <color auto="1"/>
        </bottom>
        <vertical/>
        <horizontal/>
      </border>
    </dxf>
    <dxf>
      <font>
        <color theme="0"/>
      </font>
      <fill>
        <patternFill patternType="solid">
          <fgColor theme="1" tint="0.499984740745262"/>
          <bgColor theme="0"/>
        </patternFill>
      </fill>
      <border>
        <left/>
        <right/>
        <bottom/>
      </border>
    </dxf>
    <dxf>
      <border>
        <left style="thin">
          <color auto="1"/>
        </left>
        <right style="hair">
          <color auto="1"/>
        </right>
        <bottom style="thin">
          <color auto="1"/>
        </bottom>
        <vertical/>
        <horizontal/>
      </border>
    </dxf>
    <dxf>
      <border>
        <left style="thin">
          <color auto="1"/>
        </left>
        <right style="hair">
          <color auto="1"/>
        </right>
        <bottom style="thin">
          <color auto="1"/>
        </bottom>
        <vertical/>
        <horizontal/>
      </border>
    </dxf>
    <dxf>
      <font>
        <color theme="0"/>
      </font>
      <fill>
        <patternFill patternType="solid">
          <fgColor theme="1" tint="0.499984740745262"/>
          <bgColor theme="0"/>
        </patternFill>
      </fill>
      <border>
        <left/>
        <right/>
        <bottom/>
      </border>
    </dxf>
    <dxf>
      <fill>
        <patternFill>
          <bgColor theme="5" tint="0.59996337778862885"/>
        </patternFill>
      </fill>
    </dxf>
    <dxf>
      <fill>
        <patternFill>
          <bgColor theme="6" tint="0.59996337778862885"/>
        </patternFill>
      </fill>
    </dxf>
    <dxf>
      <fill>
        <patternFill>
          <bgColor rgb="FFFFC000"/>
        </patternFill>
      </fill>
    </dxf>
    <dxf>
      <fill>
        <patternFill>
          <bgColor theme="5" tint="0.59996337778862885"/>
        </patternFill>
      </fill>
    </dxf>
    <dxf>
      <fill>
        <patternFill>
          <bgColor theme="6" tint="0.59996337778862885"/>
        </patternFill>
      </fill>
    </dxf>
    <dxf>
      <fill>
        <patternFill>
          <bgColor rgb="FFFFC000"/>
        </patternFill>
      </fill>
    </dxf>
    <dxf>
      <fill>
        <patternFill>
          <bgColor theme="6" tint="0.59996337778862885"/>
        </patternFill>
      </fill>
    </dxf>
    <dxf>
      <fill>
        <patternFill>
          <bgColor rgb="FFFFC000"/>
        </patternFill>
      </fill>
    </dxf>
    <dxf>
      <font>
        <color theme="0"/>
      </font>
    </dxf>
    <dxf>
      <font>
        <b/>
        <i val="0"/>
        <color theme="1"/>
      </font>
    </dxf>
    <dxf>
      <fill>
        <patternFill>
          <bgColor theme="6" tint="0.59996337778862885"/>
        </patternFill>
      </fill>
    </dxf>
    <dxf>
      <fill>
        <patternFill>
          <bgColor rgb="FFFFC000"/>
        </patternFill>
      </fill>
    </dxf>
    <dxf>
      <font>
        <color theme="0"/>
      </font>
    </dxf>
    <dxf>
      <font>
        <b/>
        <i val="0"/>
        <color theme="1"/>
      </font>
    </dxf>
    <dxf>
      <fill>
        <patternFill patternType="lightUp">
          <fgColor theme="0" tint="-0.24994659260841701"/>
          <bgColor theme="0" tint="-4.9989318521683403E-2"/>
        </patternFill>
      </fill>
    </dxf>
    <dxf>
      <fill>
        <patternFill patternType="lightUp">
          <fgColor theme="0" tint="-0.24994659260841701"/>
          <bgColor theme="0" tint="-4.9989318521683403E-2"/>
        </patternFill>
      </fill>
    </dxf>
    <dxf>
      <fill>
        <patternFill>
          <bgColor theme="5" tint="0.59996337778862885"/>
        </patternFill>
      </fill>
    </dxf>
    <dxf>
      <fill>
        <patternFill>
          <bgColor theme="6" tint="0.59996337778862885"/>
        </patternFill>
      </fill>
    </dxf>
    <dxf>
      <fill>
        <patternFill>
          <bgColor theme="5" tint="0.59996337778862885"/>
        </patternFill>
      </fill>
    </dxf>
    <dxf>
      <fill>
        <patternFill>
          <bgColor theme="6" tint="0.59996337778862885"/>
        </patternFill>
      </fill>
    </dxf>
    <dxf>
      <fill>
        <patternFill>
          <bgColor theme="5" tint="0.59996337778862885"/>
        </patternFill>
      </fill>
    </dxf>
    <dxf>
      <border>
        <right style="thin">
          <color auto="1"/>
        </right>
        <top style="thin">
          <color auto="1"/>
        </top>
        <vertical/>
        <horizontal/>
      </border>
    </dxf>
    <dxf>
      <border>
        <right style="thin">
          <color auto="1"/>
        </right>
        <bottom style="thin">
          <color auto="1"/>
        </bottom>
        <vertical/>
        <horizontal/>
      </border>
    </dxf>
    <dxf>
      <fill>
        <patternFill>
          <bgColor rgb="FFFFC000"/>
        </patternFill>
      </fill>
    </dxf>
    <dxf>
      <fill>
        <patternFill>
          <bgColor theme="5" tint="0.59996337778862885"/>
        </patternFill>
      </fill>
    </dxf>
    <dxf>
      <border>
        <right style="thin">
          <color auto="1"/>
        </right>
        <top style="thin">
          <color auto="1"/>
        </top>
        <vertical/>
        <horizontal/>
      </border>
    </dxf>
    <dxf>
      <border>
        <right style="thin">
          <color auto="1"/>
        </right>
        <bottom style="thin">
          <color auto="1"/>
        </bottom>
        <vertical/>
        <horizontal/>
      </border>
    </dxf>
    <dxf>
      <fill>
        <patternFill>
          <bgColor rgb="FFFFC000"/>
        </patternFill>
      </fill>
    </dxf>
    <dxf>
      <fill>
        <patternFill>
          <bgColor theme="6" tint="0.59996337778862885"/>
        </patternFill>
      </fill>
    </dxf>
    <dxf>
      <fill>
        <patternFill>
          <bgColor rgb="FFFFC000"/>
        </patternFill>
      </fill>
    </dxf>
    <dxf>
      <fill>
        <patternFill>
          <bgColor theme="6" tint="0.59996337778862885"/>
        </patternFill>
      </fill>
    </dxf>
    <dxf>
      <fill>
        <patternFill>
          <bgColor rgb="FFFFC000"/>
        </patternFill>
      </fill>
    </dxf>
    <dxf>
      <border>
        <right style="hair">
          <color auto="1"/>
        </right>
        <bottom style="thin">
          <color auto="1"/>
        </bottom>
        <vertical/>
        <horizontal/>
      </border>
    </dxf>
    <dxf>
      <border>
        <bottom style="thin">
          <color auto="1"/>
        </bottom>
        <vertical/>
        <horizontal/>
      </border>
    </dxf>
    <dxf>
      <fill>
        <patternFill>
          <bgColor theme="6" tint="0.59996337778862885"/>
        </patternFill>
      </fill>
    </dxf>
    <dxf>
      <fill>
        <patternFill>
          <bgColor rgb="FFFFC000"/>
        </patternFill>
      </fill>
    </dxf>
    <dxf>
      <font>
        <color theme="0"/>
      </font>
      <fill>
        <patternFill patternType="solid">
          <fgColor theme="1" tint="0.499984740745262"/>
          <bgColor theme="0"/>
        </patternFill>
      </fill>
      <border>
        <left/>
        <right style="hair">
          <color auto="1"/>
        </right>
        <bottom/>
      </border>
    </dxf>
    <dxf>
      <border>
        <right style="hair">
          <color auto="1"/>
        </right>
        <bottom style="thin">
          <color auto="1"/>
        </bottom>
        <vertical/>
        <horizontal/>
      </border>
    </dxf>
    <dxf>
      <border>
        <bottom style="thin">
          <color auto="1"/>
        </bottom>
        <vertical/>
        <horizontal/>
      </border>
    </dxf>
    <dxf>
      <fill>
        <patternFill>
          <bgColor theme="6" tint="0.59996337778862885"/>
        </patternFill>
      </fill>
    </dxf>
    <dxf>
      <fill>
        <patternFill>
          <bgColor rgb="FFFFC000"/>
        </patternFill>
      </fill>
    </dxf>
    <dxf>
      <font>
        <color theme="0"/>
      </font>
      <fill>
        <patternFill patternType="solid">
          <fgColor theme="1" tint="0.499984740745262"/>
          <bgColor theme="0"/>
        </patternFill>
      </fill>
      <border>
        <left/>
        <right style="hair">
          <color auto="1"/>
        </right>
        <bottom/>
      </border>
    </dxf>
    <dxf>
      <fill>
        <patternFill>
          <bgColor theme="5" tint="0.59996337778862885"/>
        </patternFill>
      </fill>
      <border>
        <left style="thin">
          <color auto="1"/>
        </left>
        <right style="thin">
          <color auto="1"/>
        </right>
        <top style="thin">
          <color auto="1"/>
        </top>
        <bottom style="thin">
          <color auto="1"/>
        </bottom>
        <vertical/>
        <horizontal/>
      </border>
    </dxf>
    <dxf>
      <fill>
        <patternFill>
          <bgColor theme="6" tint="0.59996337778862885"/>
        </patternFill>
      </fill>
      <border>
        <left style="thin">
          <color auto="1"/>
        </left>
        <right style="thin">
          <color auto="1"/>
        </right>
        <top style="thin">
          <color auto="1"/>
        </top>
        <bottom style="thin">
          <color auto="1"/>
        </bottom>
        <vertical/>
        <horizontal/>
      </border>
    </dxf>
    <dxf>
      <fill>
        <patternFill>
          <bgColor theme="5" tint="0.59996337778862885"/>
        </patternFill>
      </fill>
      <border>
        <left style="thin">
          <color auto="1"/>
        </left>
        <right style="thin">
          <color auto="1"/>
        </right>
        <top style="thin">
          <color auto="1"/>
        </top>
        <bottom style="thin">
          <color auto="1"/>
        </bottom>
        <vertical/>
        <horizontal/>
      </border>
    </dxf>
    <dxf>
      <fill>
        <patternFill>
          <bgColor theme="6" tint="0.59996337778862885"/>
        </patternFill>
      </fill>
      <border>
        <left style="thin">
          <color auto="1"/>
        </left>
        <right style="thin">
          <color auto="1"/>
        </right>
        <top style="thin">
          <color auto="1"/>
        </top>
        <bottom style="thin">
          <color auto="1"/>
        </bottom>
        <vertical/>
        <horizontal/>
      </border>
    </dxf>
    <dxf>
      <fill>
        <patternFill>
          <bgColor theme="5" tint="0.59996337778862885"/>
        </patternFill>
      </fill>
      <border>
        <left style="thin">
          <color auto="1"/>
        </left>
        <right style="thin">
          <color auto="1"/>
        </right>
        <top style="thin">
          <color auto="1"/>
        </top>
        <bottom style="thin">
          <color auto="1"/>
        </bottom>
        <vertical/>
        <horizontal/>
      </border>
    </dxf>
    <dxf>
      <fill>
        <patternFill>
          <bgColor theme="6" tint="0.59996337778862885"/>
        </patternFill>
      </fill>
      <border>
        <left style="thin">
          <color auto="1"/>
        </left>
        <right style="thin">
          <color auto="1"/>
        </right>
        <top style="thin">
          <color auto="1"/>
        </top>
        <bottom style="thin">
          <color auto="1"/>
        </bottom>
        <vertical/>
        <horizontal/>
      </border>
    </dxf>
    <dxf>
      <fill>
        <patternFill>
          <bgColor theme="5" tint="0.59996337778862885"/>
        </patternFill>
      </fill>
      <border>
        <left style="thin">
          <color auto="1"/>
        </left>
        <right style="thin">
          <color auto="1"/>
        </right>
        <top style="thin">
          <color auto="1"/>
        </top>
        <bottom style="thin">
          <color auto="1"/>
        </bottom>
        <vertical/>
        <horizontal/>
      </border>
    </dxf>
    <dxf>
      <fill>
        <patternFill>
          <bgColor theme="6" tint="0.59996337778862885"/>
        </patternFill>
      </fill>
      <border>
        <left style="thin">
          <color auto="1"/>
        </left>
        <right style="thin">
          <color auto="1"/>
        </right>
        <top style="thin">
          <color auto="1"/>
        </top>
        <bottom style="thin">
          <color auto="1"/>
        </bottom>
        <vertical/>
        <horizontal/>
      </border>
    </dxf>
    <dxf>
      <fill>
        <patternFill>
          <bgColor theme="5" tint="0.59996337778862885"/>
        </patternFill>
      </fill>
      <border>
        <left style="thin">
          <color auto="1"/>
        </left>
        <right style="thin">
          <color auto="1"/>
        </right>
        <top style="thin">
          <color auto="1"/>
        </top>
        <bottom style="thin">
          <color auto="1"/>
        </bottom>
        <vertical/>
        <horizontal/>
      </border>
    </dxf>
    <dxf>
      <fill>
        <patternFill>
          <bgColor theme="6" tint="0.59996337778862885"/>
        </patternFill>
      </fill>
      <border>
        <left style="thin">
          <color auto="1"/>
        </left>
        <right style="thin">
          <color auto="1"/>
        </right>
        <top style="thin">
          <color auto="1"/>
        </top>
        <bottom style="thin">
          <color auto="1"/>
        </bottom>
        <vertical/>
        <horizontal/>
      </border>
    </dxf>
    <dxf>
      <fill>
        <patternFill>
          <bgColor theme="5" tint="0.59996337778862885"/>
        </patternFill>
      </fill>
      <border>
        <left style="thin">
          <color auto="1"/>
        </left>
        <right style="thin">
          <color auto="1"/>
        </right>
        <top style="thin">
          <color auto="1"/>
        </top>
        <bottom style="thin">
          <color auto="1"/>
        </bottom>
        <vertical/>
        <horizontal/>
      </border>
    </dxf>
    <dxf>
      <fill>
        <patternFill>
          <bgColor theme="6" tint="0.59996337778862885"/>
        </patternFill>
      </fill>
      <border>
        <left style="thin">
          <color auto="1"/>
        </left>
        <right style="thin">
          <color auto="1"/>
        </right>
        <top style="thin">
          <color auto="1"/>
        </top>
        <bottom style="thin">
          <color auto="1"/>
        </bottom>
        <vertical/>
        <horizontal/>
      </border>
    </dxf>
    <dxf>
      <border>
        <left style="thin">
          <color auto="1"/>
        </left>
        <right style="hair">
          <color auto="1"/>
        </right>
        <top style="thin">
          <color auto="1"/>
        </top>
        <vertical/>
        <horizontal/>
      </border>
    </dxf>
    <dxf>
      <border>
        <left style="thin">
          <color auto="1"/>
        </left>
        <right style="hair">
          <color auto="1"/>
        </right>
        <top style="thin">
          <color auto="1"/>
        </top>
        <vertical/>
        <horizontal/>
      </border>
    </dxf>
    <dxf>
      <border>
        <left style="thin">
          <color auto="1"/>
        </left>
        <right style="hair">
          <color auto="1"/>
        </right>
        <bottom style="thin">
          <color auto="1"/>
        </bottom>
        <vertical/>
        <horizontal/>
      </border>
    </dxf>
    <dxf>
      <border>
        <left style="thin">
          <color auto="1"/>
        </left>
        <right style="hair">
          <color auto="1"/>
        </right>
        <bottom style="thin">
          <color auto="1"/>
        </bottom>
        <vertical/>
        <horizontal/>
      </border>
    </dxf>
    <dxf>
      <font>
        <color theme="0"/>
      </font>
      <fill>
        <patternFill patternType="solid">
          <fgColor theme="1" tint="0.499984740745262"/>
          <bgColor theme="0"/>
        </patternFill>
      </fill>
      <border>
        <left/>
        <right/>
        <bottom/>
      </border>
    </dxf>
    <dxf>
      <border>
        <left style="thin">
          <color auto="1"/>
        </left>
        <right style="hair">
          <color auto="1"/>
        </right>
        <bottom style="thin">
          <color auto="1"/>
        </bottom>
        <vertical/>
        <horizontal/>
      </border>
    </dxf>
    <dxf>
      <border>
        <left style="thin">
          <color auto="1"/>
        </left>
        <right style="hair">
          <color auto="1"/>
        </right>
        <bottom style="thin">
          <color auto="1"/>
        </bottom>
        <vertical/>
        <horizontal/>
      </border>
    </dxf>
    <dxf>
      <font>
        <color theme="0"/>
      </font>
      <fill>
        <patternFill patternType="solid">
          <fgColor theme="1" tint="0.499984740745262"/>
          <bgColor theme="0"/>
        </patternFill>
      </fill>
      <border>
        <left/>
        <right/>
        <bottom/>
      </border>
    </dxf>
    <dxf>
      <fill>
        <patternFill>
          <bgColor theme="5" tint="0.59996337778862885"/>
        </patternFill>
      </fill>
    </dxf>
    <dxf>
      <fill>
        <patternFill>
          <bgColor theme="6" tint="0.59996337778862885"/>
        </patternFill>
      </fill>
    </dxf>
    <dxf>
      <fill>
        <patternFill>
          <bgColor rgb="FFFFC000"/>
        </patternFill>
      </fill>
    </dxf>
    <dxf>
      <fill>
        <patternFill>
          <bgColor theme="5" tint="0.59996337778862885"/>
        </patternFill>
      </fill>
    </dxf>
    <dxf>
      <fill>
        <patternFill>
          <bgColor theme="6" tint="0.59996337778862885"/>
        </patternFill>
      </fill>
    </dxf>
    <dxf>
      <fill>
        <patternFill>
          <bgColor rgb="FFFFC000"/>
        </patternFill>
      </fill>
    </dxf>
    <dxf>
      <fill>
        <patternFill>
          <bgColor theme="6" tint="0.59996337778862885"/>
        </patternFill>
      </fill>
    </dxf>
    <dxf>
      <fill>
        <patternFill>
          <bgColor rgb="FFFFC000"/>
        </patternFill>
      </fill>
    </dxf>
    <dxf>
      <font>
        <color theme="0"/>
      </font>
    </dxf>
    <dxf>
      <font>
        <b/>
        <i val="0"/>
        <color theme="1"/>
      </font>
    </dxf>
    <dxf>
      <fill>
        <patternFill>
          <bgColor theme="6" tint="0.59996337778862885"/>
        </patternFill>
      </fill>
    </dxf>
    <dxf>
      <fill>
        <patternFill>
          <bgColor rgb="FFFFC000"/>
        </patternFill>
      </fill>
    </dxf>
    <dxf>
      <font>
        <color theme="0"/>
      </font>
    </dxf>
    <dxf>
      <font>
        <b/>
        <i val="0"/>
        <color theme="1"/>
      </font>
    </dxf>
    <dxf>
      <fill>
        <patternFill patternType="lightUp">
          <fgColor theme="0" tint="-0.24994659260841701"/>
          <bgColor theme="0" tint="-4.9989318521683403E-2"/>
        </patternFill>
      </fill>
    </dxf>
    <dxf>
      <fill>
        <patternFill patternType="lightUp">
          <fgColor theme="0" tint="-0.24994659260841701"/>
          <bgColor theme="0" tint="-4.9989318521683403E-2"/>
        </patternFill>
      </fill>
    </dxf>
    <dxf>
      <fill>
        <patternFill patternType="lightUp">
          <fgColor theme="0" tint="-0.24994659260841701"/>
          <bgColor theme="0" tint="-4.9989318521683403E-2"/>
        </patternFill>
      </fill>
    </dxf>
    <dxf>
      <fill>
        <patternFill patternType="lightUp">
          <fgColor theme="0" tint="-0.24994659260841701"/>
          <bgColor theme="0" tint="-4.9989318521683403E-2"/>
        </patternFill>
      </fill>
    </dxf>
    <dxf>
      <fill>
        <patternFill>
          <bgColor theme="5" tint="0.59996337778862885"/>
        </patternFill>
      </fill>
    </dxf>
    <dxf>
      <fill>
        <patternFill>
          <bgColor theme="6" tint="0.59996337778862885"/>
        </patternFill>
      </fill>
    </dxf>
    <dxf>
      <fill>
        <patternFill>
          <bgColor theme="5" tint="0.59996337778862885"/>
        </patternFill>
      </fill>
    </dxf>
    <dxf>
      <fill>
        <patternFill>
          <bgColor theme="6" tint="0.59996337778862885"/>
        </patternFill>
      </fill>
    </dxf>
    <dxf>
      <font>
        <color theme="0"/>
      </font>
      <fill>
        <patternFill patternType="none">
          <bgColor auto="1"/>
        </patternFill>
      </fill>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10" Type="http://schemas.openxmlformats.org/officeDocument/2006/relationships/calcChain" Target="calcChain.xml"/><Relationship Id="rId4" Type="http://schemas.openxmlformats.org/officeDocument/2006/relationships/worksheet" Target="worksheets/sheet4.xml"/><Relationship Id="rId9" Type="http://schemas.openxmlformats.org/officeDocument/2006/relationships/sheetMetadata" Target="metadata.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de-DE"/>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1.1391764772191629E-2"/>
          <c:y val="1.6770525196678394E-2"/>
          <c:w val="0.98329971305188513"/>
          <c:h val="0.98322942088379306"/>
        </c:manualLayout>
      </c:layout>
      <c:scatterChart>
        <c:scatterStyle val="lineMarker"/>
        <c:varyColors val="0"/>
        <c:ser>
          <c:idx val="1"/>
          <c:order val="0"/>
          <c:tx>
            <c:v>-1s</c:v>
          </c:tx>
          <c:spPr>
            <a:ln>
              <a:solidFill>
                <a:srgbClr val="92D050"/>
              </a:solidFill>
              <a:prstDash val="solid"/>
            </a:ln>
          </c:spPr>
          <c:marker>
            <c:symbol val="none"/>
          </c:marker>
          <c:xVal>
            <c:numRef>
              <c:f>Hilfstabelle!$H$7:$H$31</c:f>
              <c:numCache>
                <c:formatCode>General</c:formatCode>
                <c:ptCount val="25"/>
                <c:pt idx="0">
                  <c:v>3</c:v>
                </c:pt>
                <c:pt idx="1">
                  <c:v>3</c:v>
                </c:pt>
                <c:pt idx="2">
                  <c:v>3</c:v>
                </c:pt>
                <c:pt idx="3">
                  <c:v>3</c:v>
                </c:pt>
                <c:pt idx="4">
                  <c:v>3</c:v>
                </c:pt>
                <c:pt idx="5">
                  <c:v>3</c:v>
                </c:pt>
                <c:pt idx="6">
                  <c:v>3</c:v>
                </c:pt>
                <c:pt idx="7">
                  <c:v>3</c:v>
                </c:pt>
                <c:pt idx="8">
                  <c:v>3</c:v>
                </c:pt>
                <c:pt idx="9">
                  <c:v>3</c:v>
                </c:pt>
                <c:pt idx="10">
                  <c:v>3</c:v>
                </c:pt>
                <c:pt idx="11">
                  <c:v>3</c:v>
                </c:pt>
                <c:pt idx="12">
                  <c:v>3</c:v>
                </c:pt>
                <c:pt idx="13">
                  <c:v>3</c:v>
                </c:pt>
                <c:pt idx="14">
                  <c:v>3</c:v>
                </c:pt>
                <c:pt idx="15">
                  <c:v>3</c:v>
                </c:pt>
                <c:pt idx="16">
                  <c:v>3</c:v>
                </c:pt>
                <c:pt idx="17">
                  <c:v>3</c:v>
                </c:pt>
                <c:pt idx="18">
                  <c:v>3</c:v>
                </c:pt>
                <c:pt idx="19">
                  <c:v>3</c:v>
                </c:pt>
                <c:pt idx="20">
                  <c:v>3</c:v>
                </c:pt>
                <c:pt idx="21">
                  <c:v>3</c:v>
                </c:pt>
                <c:pt idx="22">
                  <c:v>3</c:v>
                </c:pt>
                <c:pt idx="23">
                  <c:v>3</c:v>
                </c:pt>
                <c:pt idx="24">
                  <c:v>3</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0-0C98-434C-ADC8-8C8EB4AC41BF}"/>
            </c:ext>
          </c:extLst>
        </c:ser>
        <c:ser>
          <c:idx val="3"/>
          <c:order val="1"/>
          <c:tx>
            <c:v>-2s</c:v>
          </c:tx>
          <c:spPr>
            <a:ln>
              <a:solidFill>
                <a:srgbClr val="FFC000"/>
              </a:solidFill>
            </a:ln>
          </c:spPr>
          <c:marker>
            <c:symbol val="none"/>
          </c:marker>
          <c:xVal>
            <c:numRef>
              <c:f>Hilfstabelle!$G$7:$G$31</c:f>
              <c:numCache>
                <c:formatCode>General</c:formatCode>
                <c:ptCount val="25"/>
                <c:pt idx="0">
                  <c:v>2</c:v>
                </c:pt>
                <c:pt idx="1">
                  <c:v>2</c:v>
                </c:pt>
                <c:pt idx="2">
                  <c:v>2</c:v>
                </c:pt>
                <c:pt idx="3">
                  <c:v>2</c:v>
                </c:pt>
                <c:pt idx="4">
                  <c:v>2</c:v>
                </c:pt>
                <c:pt idx="5">
                  <c:v>2</c:v>
                </c:pt>
                <c:pt idx="6">
                  <c:v>2</c:v>
                </c:pt>
                <c:pt idx="7">
                  <c:v>2</c:v>
                </c:pt>
                <c:pt idx="8">
                  <c:v>2</c:v>
                </c:pt>
                <c:pt idx="9">
                  <c:v>2</c:v>
                </c:pt>
                <c:pt idx="10">
                  <c:v>2</c:v>
                </c:pt>
                <c:pt idx="11">
                  <c:v>2</c:v>
                </c:pt>
                <c:pt idx="12">
                  <c:v>2</c:v>
                </c:pt>
                <c:pt idx="13">
                  <c:v>2</c:v>
                </c:pt>
                <c:pt idx="14">
                  <c:v>2</c:v>
                </c:pt>
                <c:pt idx="15">
                  <c:v>2</c:v>
                </c:pt>
                <c:pt idx="16">
                  <c:v>2</c:v>
                </c:pt>
                <c:pt idx="17">
                  <c:v>2</c:v>
                </c:pt>
                <c:pt idx="18">
                  <c:v>2</c:v>
                </c:pt>
                <c:pt idx="19">
                  <c:v>2</c:v>
                </c:pt>
                <c:pt idx="20">
                  <c:v>2</c:v>
                </c:pt>
                <c:pt idx="21">
                  <c:v>2</c:v>
                </c:pt>
                <c:pt idx="22">
                  <c:v>2</c:v>
                </c:pt>
                <c:pt idx="23">
                  <c:v>2</c:v>
                </c:pt>
                <c:pt idx="24">
                  <c:v>2</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1-0C98-434C-ADC8-8C8EB4AC41BF}"/>
            </c:ext>
          </c:extLst>
        </c:ser>
        <c:ser>
          <c:idx val="4"/>
          <c:order val="2"/>
          <c:tx>
            <c:v>-3s</c:v>
          </c:tx>
          <c:spPr>
            <a:ln>
              <a:solidFill>
                <a:srgbClr val="FF0000"/>
              </a:solidFill>
            </a:ln>
          </c:spPr>
          <c:marker>
            <c:symbol val="none"/>
          </c:marker>
          <c:xVal>
            <c:numRef>
              <c:f>Hilfstabelle!$F$7:$F$31</c:f>
              <c:numCache>
                <c:formatCode>General</c:formatCode>
                <c:ptCount val="25"/>
                <c:pt idx="0">
                  <c:v>1</c:v>
                </c:pt>
                <c:pt idx="1">
                  <c:v>1</c:v>
                </c:pt>
                <c:pt idx="2">
                  <c:v>1</c:v>
                </c:pt>
                <c:pt idx="3">
                  <c:v>1</c:v>
                </c:pt>
                <c:pt idx="4">
                  <c:v>1</c:v>
                </c:pt>
                <c:pt idx="5">
                  <c:v>1</c:v>
                </c:pt>
                <c:pt idx="6">
                  <c:v>1</c:v>
                </c:pt>
                <c:pt idx="7">
                  <c:v>1</c:v>
                </c:pt>
                <c:pt idx="8">
                  <c:v>1</c:v>
                </c:pt>
                <c:pt idx="9">
                  <c:v>1</c:v>
                </c:pt>
                <c:pt idx="10">
                  <c:v>1</c:v>
                </c:pt>
                <c:pt idx="11">
                  <c:v>1</c:v>
                </c:pt>
                <c:pt idx="12">
                  <c:v>1</c:v>
                </c:pt>
                <c:pt idx="13">
                  <c:v>1</c:v>
                </c:pt>
                <c:pt idx="14">
                  <c:v>1</c:v>
                </c:pt>
                <c:pt idx="15">
                  <c:v>1</c:v>
                </c:pt>
                <c:pt idx="16">
                  <c:v>1</c:v>
                </c:pt>
                <c:pt idx="17">
                  <c:v>1</c:v>
                </c:pt>
                <c:pt idx="18">
                  <c:v>1</c:v>
                </c:pt>
                <c:pt idx="19">
                  <c:v>1</c:v>
                </c:pt>
                <c:pt idx="20">
                  <c:v>1</c:v>
                </c:pt>
                <c:pt idx="21">
                  <c:v>1</c:v>
                </c:pt>
                <c:pt idx="22">
                  <c:v>1</c:v>
                </c:pt>
                <c:pt idx="23">
                  <c:v>1</c:v>
                </c:pt>
                <c:pt idx="24">
                  <c:v>1</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2-0C98-434C-ADC8-8C8EB4AC41BF}"/>
            </c:ext>
          </c:extLst>
        </c:ser>
        <c:ser>
          <c:idx val="5"/>
          <c:order val="3"/>
          <c:tx>
            <c:v>+1s</c:v>
          </c:tx>
          <c:spPr>
            <a:ln>
              <a:solidFill>
                <a:srgbClr val="92D050"/>
              </a:solidFill>
              <a:prstDash val="solid"/>
            </a:ln>
          </c:spPr>
          <c:marker>
            <c:symbol val="none"/>
          </c:marker>
          <c:xVal>
            <c:numRef>
              <c:f>Hilfstabelle!$J$7:$J$31</c:f>
              <c:numCache>
                <c:formatCode>General</c:formatCode>
                <c:ptCount val="25"/>
                <c:pt idx="0">
                  <c:v>5</c:v>
                </c:pt>
                <c:pt idx="1">
                  <c:v>5</c:v>
                </c:pt>
                <c:pt idx="2">
                  <c:v>5</c:v>
                </c:pt>
                <c:pt idx="3">
                  <c:v>5</c:v>
                </c:pt>
                <c:pt idx="4">
                  <c:v>5</c:v>
                </c:pt>
                <c:pt idx="5">
                  <c:v>5</c:v>
                </c:pt>
                <c:pt idx="6">
                  <c:v>5</c:v>
                </c:pt>
                <c:pt idx="7">
                  <c:v>5</c:v>
                </c:pt>
                <c:pt idx="8">
                  <c:v>5</c:v>
                </c:pt>
                <c:pt idx="9">
                  <c:v>5</c:v>
                </c:pt>
                <c:pt idx="10">
                  <c:v>5</c:v>
                </c:pt>
                <c:pt idx="11">
                  <c:v>5</c:v>
                </c:pt>
                <c:pt idx="12">
                  <c:v>5</c:v>
                </c:pt>
                <c:pt idx="13">
                  <c:v>5</c:v>
                </c:pt>
                <c:pt idx="14">
                  <c:v>5</c:v>
                </c:pt>
                <c:pt idx="15">
                  <c:v>5</c:v>
                </c:pt>
                <c:pt idx="16">
                  <c:v>5</c:v>
                </c:pt>
                <c:pt idx="17">
                  <c:v>5</c:v>
                </c:pt>
                <c:pt idx="18">
                  <c:v>5</c:v>
                </c:pt>
                <c:pt idx="19">
                  <c:v>5</c:v>
                </c:pt>
                <c:pt idx="20">
                  <c:v>5</c:v>
                </c:pt>
                <c:pt idx="21">
                  <c:v>5</c:v>
                </c:pt>
                <c:pt idx="22">
                  <c:v>5</c:v>
                </c:pt>
                <c:pt idx="23">
                  <c:v>5</c:v>
                </c:pt>
                <c:pt idx="24">
                  <c:v>5</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3-0C98-434C-ADC8-8C8EB4AC41BF}"/>
            </c:ext>
          </c:extLst>
        </c:ser>
        <c:ser>
          <c:idx val="6"/>
          <c:order val="4"/>
          <c:tx>
            <c:v>+2s</c:v>
          </c:tx>
          <c:spPr>
            <a:ln>
              <a:solidFill>
                <a:srgbClr val="FFC000"/>
              </a:solidFill>
            </a:ln>
          </c:spPr>
          <c:marker>
            <c:symbol val="none"/>
          </c:marker>
          <c:xVal>
            <c:numRef>
              <c:f>Hilfstabelle!$K$7:$K$31</c:f>
              <c:numCache>
                <c:formatCode>General</c:formatCode>
                <c:ptCount val="25"/>
                <c:pt idx="0">
                  <c:v>6</c:v>
                </c:pt>
                <c:pt idx="1">
                  <c:v>6</c:v>
                </c:pt>
                <c:pt idx="2">
                  <c:v>6</c:v>
                </c:pt>
                <c:pt idx="3">
                  <c:v>6</c:v>
                </c:pt>
                <c:pt idx="4">
                  <c:v>6</c:v>
                </c:pt>
                <c:pt idx="5">
                  <c:v>6</c:v>
                </c:pt>
                <c:pt idx="6">
                  <c:v>6</c:v>
                </c:pt>
                <c:pt idx="7">
                  <c:v>6</c:v>
                </c:pt>
                <c:pt idx="8">
                  <c:v>6</c:v>
                </c:pt>
                <c:pt idx="9">
                  <c:v>6</c:v>
                </c:pt>
                <c:pt idx="10">
                  <c:v>6</c:v>
                </c:pt>
                <c:pt idx="11">
                  <c:v>6</c:v>
                </c:pt>
                <c:pt idx="12">
                  <c:v>6</c:v>
                </c:pt>
                <c:pt idx="13">
                  <c:v>6</c:v>
                </c:pt>
                <c:pt idx="14">
                  <c:v>6</c:v>
                </c:pt>
                <c:pt idx="15">
                  <c:v>6</c:v>
                </c:pt>
                <c:pt idx="16">
                  <c:v>6</c:v>
                </c:pt>
                <c:pt idx="17">
                  <c:v>6</c:v>
                </c:pt>
                <c:pt idx="18">
                  <c:v>6</c:v>
                </c:pt>
                <c:pt idx="19">
                  <c:v>6</c:v>
                </c:pt>
                <c:pt idx="20">
                  <c:v>6</c:v>
                </c:pt>
                <c:pt idx="21">
                  <c:v>6</c:v>
                </c:pt>
                <c:pt idx="22">
                  <c:v>6</c:v>
                </c:pt>
                <c:pt idx="23">
                  <c:v>6</c:v>
                </c:pt>
                <c:pt idx="24">
                  <c:v>6</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4-0C98-434C-ADC8-8C8EB4AC41BF}"/>
            </c:ext>
          </c:extLst>
        </c:ser>
        <c:ser>
          <c:idx val="7"/>
          <c:order val="5"/>
          <c:tx>
            <c:v>+3s</c:v>
          </c:tx>
          <c:spPr>
            <a:ln>
              <a:solidFill>
                <a:srgbClr val="FF0000"/>
              </a:solidFill>
            </a:ln>
          </c:spPr>
          <c:marker>
            <c:symbol val="none"/>
          </c:marker>
          <c:xVal>
            <c:numRef>
              <c:f>Hilfstabelle!$L$7:$L$31</c:f>
              <c:numCache>
                <c:formatCode>General</c:formatCode>
                <c:ptCount val="25"/>
                <c:pt idx="0">
                  <c:v>7</c:v>
                </c:pt>
                <c:pt idx="1">
                  <c:v>7</c:v>
                </c:pt>
                <c:pt idx="2">
                  <c:v>7</c:v>
                </c:pt>
                <c:pt idx="3">
                  <c:v>7</c:v>
                </c:pt>
                <c:pt idx="4">
                  <c:v>7</c:v>
                </c:pt>
                <c:pt idx="5">
                  <c:v>7</c:v>
                </c:pt>
                <c:pt idx="6">
                  <c:v>7</c:v>
                </c:pt>
                <c:pt idx="7">
                  <c:v>7</c:v>
                </c:pt>
                <c:pt idx="8">
                  <c:v>7</c:v>
                </c:pt>
                <c:pt idx="9">
                  <c:v>7</c:v>
                </c:pt>
                <c:pt idx="10">
                  <c:v>7</c:v>
                </c:pt>
                <c:pt idx="11">
                  <c:v>7</c:v>
                </c:pt>
                <c:pt idx="12">
                  <c:v>7</c:v>
                </c:pt>
                <c:pt idx="13">
                  <c:v>7</c:v>
                </c:pt>
                <c:pt idx="14">
                  <c:v>7</c:v>
                </c:pt>
                <c:pt idx="15">
                  <c:v>7</c:v>
                </c:pt>
                <c:pt idx="16">
                  <c:v>7</c:v>
                </c:pt>
                <c:pt idx="17">
                  <c:v>7</c:v>
                </c:pt>
                <c:pt idx="18">
                  <c:v>7</c:v>
                </c:pt>
                <c:pt idx="19">
                  <c:v>7</c:v>
                </c:pt>
                <c:pt idx="20">
                  <c:v>7</c:v>
                </c:pt>
                <c:pt idx="21">
                  <c:v>7</c:v>
                </c:pt>
                <c:pt idx="22">
                  <c:v>7</c:v>
                </c:pt>
                <c:pt idx="23">
                  <c:v>7</c:v>
                </c:pt>
                <c:pt idx="24">
                  <c:v>7</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5-0C98-434C-ADC8-8C8EB4AC41BF}"/>
            </c:ext>
          </c:extLst>
        </c:ser>
        <c:ser>
          <c:idx val="2"/>
          <c:order val="6"/>
          <c:tx>
            <c:v>X</c:v>
          </c:tx>
          <c:marker>
            <c:symbol val="none"/>
          </c:marker>
          <c:xVal>
            <c:numRef>
              <c:f>Hilfstabelle!$I$7:$I$31</c:f>
              <c:numCache>
                <c:formatCode>General</c:formatCode>
                <c:ptCount val="25"/>
                <c:pt idx="0">
                  <c:v>4</c:v>
                </c:pt>
                <c:pt idx="1">
                  <c:v>4</c:v>
                </c:pt>
                <c:pt idx="2">
                  <c:v>4</c:v>
                </c:pt>
                <c:pt idx="3">
                  <c:v>4</c:v>
                </c:pt>
                <c:pt idx="4">
                  <c:v>4</c:v>
                </c:pt>
                <c:pt idx="5">
                  <c:v>4</c:v>
                </c:pt>
                <c:pt idx="6">
                  <c:v>4</c:v>
                </c:pt>
                <c:pt idx="7">
                  <c:v>4</c:v>
                </c:pt>
                <c:pt idx="8">
                  <c:v>4</c:v>
                </c:pt>
                <c:pt idx="9">
                  <c:v>4</c:v>
                </c:pt>
                <c:pt idx="10">
                  <c:v>4</c:v>
                </c:pt>
                <c:pt idx="11">
                  <c:v>4</c:v>
                </c:pt>
                <c:pt idx="12">
                  <c:v>4</c:v>
                </c:pt>
                <c:pt idx="13">
                  <c:v>4</c:v>
                </c:pt>
                <c:pt idx="14">
                  <c:v>4</c:v>
                </c:pt>
                <c:pt idx="15">
                  <c:v>4</c:v>
                </c:pt>
                <c:pt idx="16">
                  <c:v>4</c:v>
                </c:pt>
                <c:pt idx="17">
                  <c:v>4</c:v>
                </c:pt>
                <c:pt idx="18">
                  <c:v>4</c:v>
                </c:pt>
                <c:pt idx="19">
                  <c:v>4</c:v>
                </c:pt>
                <c:pt idx="20">
                  <c:v>4</c:v>
                </c:pt>
                <c:pt idx="21">
                  <c:v>4</c:v>
                </c:pt>
                <c:pt idx="22">
                  <c:v>4</c:v>
                </c:pt>
                <c:pt idx="23">
                  <c:v>4</c:v>
                </c:pt>
                <c:pt idx="24">
                  <c:v>4</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6-0C98-434C-ADC8-8C8EB4AC41BF}"/>
            </c:ext>
          </c:extLst>
        </c:ser>
        <c:ser>
          <c:idx val="0"/>
          <c:order val="7"/>
          <c:tx>
            <c:v>Messwerte</c:v>
          </c:tx>
          <c:marker>
            <c:symbol val="circle"/>
            <c:size val="6"/>
            <c:spPr>
              <a:solidFill>
                <a:srgbClr val="FF0000"/>
              </a:solidFill>
              <a:ln w="9525"/>
            </c:spPr>
          </c:marker>
          <c:xVal>
            <c:numRef>
              <c:f>Hilfstabelle!$E$7:$E$31</c:f>
              <c:numCache>
                <c:formatCode>General</c:formatCode>
                <c:ptCount val="25"/>
                <c:pt idx="0">
                  <c:v>#N/A</c:v>
                </c:pt>
                <c:pt idx="1">
                  <c:v>#N/A</c:v>
                </c:pt>
                <c:pt idx="2">
                  <c:v>#N/A</c:v>
                </c:pt>
                <c:pt idx="3">
                  <c:v>#N/A</c:v>
                </c:pt>
                <c:pt idx="4">
                  <c:v>#N/A</c:v>
                </c:pt>
                <c:pt idx="5">
                  <c:v>#N/A</c:v>
                </c:pt>
                <c:pt idx="6">
                  <c:v>#N/A</c:v>
                </c:pt>
                <c:pt idx="7">
                  <c:v>#N/A</c:v>
                </c:pt>
                <c:pt idx="8">
                  <c:v>#N/A</c:v>
                </c:pt>
                <c:pt idx="9">
                  <c:v>#N/A</c:v>
                </c:pt>
                <c:pt idx="10">
                  <c:v>#N/A</c:v>
                </c:pt>
                <c:pt idx="11">
                  <c:v>#N/A</c:v>
                </c:pt>
                <c:pt idx="12">
                  <c:v>#N/A</c:v>
                </c:pt>
                <c:pt idx="13">
                  <c:v>#N/A</c:v>
                </c:pt>
                <c:pt idx="14">
                  <c:v>#N/A</c:v>
                </c:pt>
                <c:pt idx="15">
                  <c:v>#N/A</c:v>
                </c:pt>
                <c:pt idx="16">
                  <c:v>#N/A</c:v>
                </c:pt>
                <c:pt idx="17">
                  <c:v>#N/A</c:v>
                </c:pt>
                <c:pt idx="18">
                  <c:v>#N/A</c:v>
                </c:pt>
                <c:pt idx="19">
                  <c:v>#N/A</c:v>
                </c:pt>
                <c:pt idx="20">
                  <c:v>#N/A</c:v>
                </c:pt>
                <c:pt idx="21">
                  <c:v>#N/A</c:v>
                </c:pt>
                <c:pt idx="22">
                  <c:v>#N/A</c:v>
                </c:pt>
                <c:pt idx="23">
                  <c:v>#N/A</c:v>
                </c:pt>
                <c:pt idx="24">
                  <c:v>#N/A</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7-0C98-434C-ADC8-8C8EB4AC41BF}"/>
            </c:ext>
          </c:extLst>
        </c:ser>
        <c:dLbls>
          <c:showLegendKey val="0"/>
          <c:showVal val="0"/>
          <c:showCatName val="0"/>
          <c:showSerName val="0"/>
          <c:showPercent val="0"/>
          <c:showBubbleSize val="0"/>
        </c:dLbls>
        <c:axId val="79032704"/>
        <c:axId val="79034624"/>
      </c:scatterChart>
      <c:valAx>
        <c:axId val="79032704"/>
        <c:scaling>
          <c:orientation val="minMax"/>
          <c:max val="8"/>
          <c:min val="0"/>
        </c:scaling>
        <c:delete val="0"/>
        <c:axPos val="t"/>
        <c:majorGridlines>
          <c:spPr>
            <a:ln>
              <a:noFill/>
            </a:ln>
          </c:spPr>
        </c:majorGridlines>
        <c:numFmt formatCode="General" sourceLinked="1"/>
        <c:majorTickMark val="out"/>
        <c:minorTickMark val="none"/>
        <c:tickLblPos val="none"/>
        <c:spPr>
          <a:ln>
            <a:noFill/>
            <a:prstDash val="sysDash"/>
          </a:ln>
        </c:spPr>
        <c:crossAx val="79034624"/>
        <c:crossesAt val="0"/>
        <c:crossBetween val="midCat"/>
        <c:majorUnit val="1"/>
      </c:valAx>
      <c:valAx>
        <c:axId val="79034624"/>
        <c:scaling>
          <c:orientation val="maxMin"/>
        </c:scaling>
        <c:delete val="0"/>
        <c:axPos val="l"/>
        <c:majorGridlines>
          <c:spPr>
            <a:ln>
              <a:noFill/>
              <a:prstDash val="sysDash"/>
            </a:ln>
          </c:spPr>
        </c:majorGridlines>
        <c:numFmt formatCode="General" sourceLinked="1"/>
        <c:majorTickMark val="out"/>
        <c:minorTickMark val="none"/>
        <c:tickLblPos val="none"/>
        <c:spPr>
          <a:noFill/>
          <a:ln>
            <a:noFill/>
            <a:prstDash val="solid"/>
          </a:ln>
        </c:spPr>
        <c:crossAx val="79032704"/>
        <c:crosses val="autoZero"/>
        <c:crossBetween val="midCat"/>
        <c:majorUnit val="1"/>
      </c:valAx>
      <c:spPr>
        <a:noFill/>
        <a:ln>
          <a:noFill/>
        </a:ln>
        <a:effectLst/>
      </c:spPr>
    </c:plotArea>
    <c:plotVisOnly val="1"/>
    <c:dispBlanksAs val="gap"/>
    <c:showDLblsOverMax val="0"/>
  </c:chart>
  <c:spPr>
    <a:noFill/>
    <a:ln w="0">
      <a:noFill/>
    </a:ln>
  </c:spPr>
  <c:printSettings>
    <c:headerFooter/>
    <c:pageMargins b="0.78740157499999996" l="0.7" r="0.7" t="0.78740157499999996" header="0.3" footer="0.3"/>
    <c:pageSetup orientation="portrait"/>
  </c:printSettings>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de-DE"/>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6.8324716157330658E-3"/>
          <c:y val="1.6770525196678394E-2"/>
          <c:w val="0.98785900811409855"/>
          <c:h val="0.97932975864394645"/>
        </c:manualLayout>
      </c:layout>
      <c:scatterChart>
        <c:scatterStyle val="lineMarker"/>
        <c:varyColors val="0"/>
        <c:ser>
          <c:idx val="1"/>
          <c:order val="0"/>
          <c:tx>
            <c:v>-1s</c:v>
          </c:tx>
          <c:spPr>
            <a:ln>
              <a:solidFill>
                <a:srgbClr val="92D050"/>
              </a:solidFill>
              <a:prstDash val="solid"/>
            </a:ln>
          </c:spPr>
          <c:marker>
            <c:symbol val="none"/>
          </c:marker>
          <c:xVal>
            <c:numRef>
              <c:f>Hilfstabelle!$H$7:$H$31</c:f>
              <c:numCache>
                <c:formatCode>General</c:formatCode>
                <c:ptCount val="25"/>
                <c:pt idx="0">
                  <c:v>3</c:v>
                </c:pt>
                <c:pt idx="1">
                  <c:v>3</c:v>
                </c:pt>
                <c:pt idx="2">
                  <c:v>3</c:v>
                </c:pt>
                <c:pt idx="3">
                  <c:v>3</c:v>
                </c:pt>
                <c:pt idx="4">
                  <c:v>3</c:v>
                </c:pt>
                <c:pt idx="5">
                  <c:v>3</c:v>
                </c:pt>
                <c:pt idx="6">
                  <c:v>3</c:v>
                </c:pt>
                <c:pt idx="7">
                  <c:v>3</c:v>
                </c:pt>
                <c:pt idx="8">
                  <c:v>3</c:v>
                </c:pt>
                <c:pt idx="9">
                  <c:v>3</c:v>
                </c:pt>
                <c:pt idx="10">
                  <c:v>3</c:v>
                </c:pt>
                <c:pt idx="11">
                  <c:v>3</c:v>
                </c:pt>
                <c:pt idx="12">
                  <c:v>3</c:v>
                </c:pt>
                <c:pt idx="13">
                  <c:v>3</c:v>
                </c:pt>
                <c:pt idx="14">
                  <c:v>3</c:v>
                </c:pt>
                <c:pt idx="15">
                  <c:v>3</c:v>
                </c:pt>
                <c:pt idx="16">
                  <c:v>3</c:v>
                </c:pt>
                <c:pt idx="17">
                  <c:v>3</c:v>
                </c:pt>
                <c:pt idx="18">
                  <c:v>3</c:v>
                </c:pt>
                <c:pt idx="19">
                  <c:v>3</c:v>
                </c:pt>
                <c:pt idx="20">
                  <c:v>3</c:v>
                </c:pt>
                <c:pt idx="21">
                  <c:v>3</c:v>
                </c:pt>
                <c:pt idx="22">
                  <c:v>3</c:v>
                </c:pt>
                <c:pt idx="23">
                  <c:v>3</c:v>
                </c:pt>
                <c:pt idx="24">
                  <c:v>3</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0-AAF9-48DA-B9A4-00C339956334}"/>
            </c:ext>
          </c:extLst>
        </c:ser>
        <c:ser>
          <c:idx val="3"/>
          <c:order val="1"/>
          <c:tx>
            <c:v>-2s</c:v>
          </c:tx>
          <c:spPr>
            <a:ln>
              <a:solidFill>
                <a:srgbClr val="FFC000"/>
              </a:solidFill>
            </a:ln>
          </c:spPr>
          <c:marker>
            <c:symbol val="none"/>
          </c:marker>
          <c:xVal>
            <c:numRef>
              <c:f>Hilfstabelle!$G$7:$G$31</c:f>
              <c:numCache>
                <c:formatCode>General</c:formatCode>
                <c:ptCount val="25"/>
                <c:pt idx="0">
                  <c:v>2</c:v>
                </c:pt>
                <c:pt idx="1">
                  <c:v>2</c:v>
                </c:pt>
                <c:pt idx="2">
                  <c:v>2</c:v>
                </c:pt>
                <c:pt idx="3">
                  <c:v>2</c:v>
                </c:pt>
                <c:pt idx="4">
                  <c:v>2</c:v>
                </c:pt>
                <c:pt idx="5">
                  <c:v>2</c:v>
                </c:pt>
                <c:pt idx="6">
                  <c:v>2</c:v>
                </c:pt>
                <c:pt idx="7">
                  <c:v>2</c:v>
                </c:pt>
                <c:pt idx="8">
                  <c:v>2</c:v>
                </c:pt>
                <c:pt idx="9">
                  <c:v>2</c:v>
                </c:pt>
                <c:pt idx="10">
                  <c:v>2</c:v>
                </c:pt>
                <c:pt idx="11">
                  <c:v>2</c:v>
                </c:pt>
                <c:pt idx="12">
                  <c:v>2</c:v>
                </c:pt>
                <c:pt idx="13">
                  <c:v>2</c:v>
                </c:pt>
                <c:pt idx="14">
                  <c:v>2</c:v>
                </c:pt>
                <c:pt idx="15">
                  <c:v>2</c:v>
                </c:pt>
                <c:pt idx="16">
                  <c:v>2</c:v>
                </c:pt>
                <c:pt idx="17">
                  <c:v>2</c:v>
                </c:pt>
                <c:pt idx="18">
                  <c:v>2</c:v>
                </c:pt>
                <c:pt idx="19">
                  <c:v>2</c:v>
                </c:pt>
                <c:pt idx="20">
                  <c:v>2</c:v>
                </c:pt>
                <c:pt idx="21">
                  <c:v>2</c:v>
                </c:pt>
                <c:pt idx="22">
                  <c:v>2</c:v>
                </c:pt>
                <c:pt idx="23">
                  <c:v>2</c:v>
                </c:pt>
                <c:pt idx="24">
                  <c:v>2</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1-AAF9-48DA-B9A4-00C339956334}"/>
            </c:ext>
          </c:extLst>
        </c:ser>
        <c:ser>
          <c:idx val="4"/>
          <c:order val="2"/>
          <c:tx>
            <c:v>-3s</c:v>
          </c:tx>
          <c:spPr>
            <a:ln>
              <a:solidFill>
                <a:srgbClr val="FF0000"/>
              </a:solidFill>
            </a:ln>
          </c:spPr>
          <c:marker>
            <c:symbol val="none"/>
          </c:marker>
          <c:xVal>
            <c:numRef>
              <c:f>Hilfstabelle!$F$7:$F$31</c:f>
              <c:numCache>
                <c:formatCode>General</c:formatCode>
                <c:ptCount val="25"/>
                <c:pt idx="0">
                  <c:v>1</c:v>
                </c:pt>
                <c:pt idx="1">
                  <c:v>1</c:v>
                </c:pt>
                <c:pt idx="2">
                  <c:v>1</c:v>
                </c:pt>
                <c:pt idx="3">
                  <c:v>1</c:v>
                </c:pt>
                <c:pt idx="4">
                  <c:v>1</c:v>
                </c:pt>
                <c:pt idx="5">
                  <c:v>1</c:v>
                </c:pt>
                <c:pt idx="6">
                  <c:v>1</c:v>
                </c:pt>
                <c:pt idx="7">
                  <c:v>1</c:v>
                </c:pt>
                <c:pt idx="8">
                  <c:v>1</c:v>
                </c:pt>
                <c:pt idx="9">
                  <c:v>1</c:v>
                </c:pt>
                <c:pt idx="10">
                  <c:v>1</c:v>
                </c:pt>
                <c:pt idx="11">
                  <c:v>1</c:v>
                </c:pt>
                <c:pt idx="12">
                  <c:v>1</c:v>
                </c:pt>
                <c:pt idx="13">
                  <c:v>1</c:v>
                </c:pt>
                <c:pt idx="14">
                  <c:v>1</c:v>
                </c:pt>
                <c:pt idx="15">
                  <c:v>1</c:v>
                </c:pt>
                <c:pt idx="16">
                  <c:v>1</c:v>
                </c:pt>
                <c:pt idx="17">
                  <c:v>1</c:v>
                </c:pt>
                <c:pt idx="18">
                  <c:v>1</c:v>
                </c:pt>
                <c:pt idx="19">
                  <c:v>1</c:v>
                </c:pt>
                <c:pt idx="20">
                  <c:v>1</c:v>
                </c:pt>
                <c:pt idx="21">
                  <c:v>1</c:v>
                </c:pt>
                <c:pt idx="22">
                  <c:v>1</c:v>
                </c:pt>
                <c:pt idx="23">
                  <c:v>1</c:v>
                </c:pt>
                <c:pt idx="24">
                  <c:v>1</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2-AAF9-48DA-B9A4-00C339956334}"/>
            </c:ext>
          </c:extLst>
        </c:ser>
        <c:ser>
          <c:idx val="5"/>
          <c:order val="3"/>
          <c:tx>
            <c:v>+1s</c:v>
          </c:tx>
          <c:spPr>
            <a:ln>
              <a:solidFill>
                <a:srgbClr val="92D050"/>
              </a:solidFill>
              <a:prstDash val="solid"/>
            </a:ln>
          </c:spPr>
          <c:marker>
            <c:symbol val="none"/>
          </c:marker>
          <c:xVal>
            <c:numRef>
              <c:f>Hilfstabelle!$J$7:$J$31</c:f>
              <c:numCache>
                <c:formatCode>General</c:formatCode>
                <c:ptCount val="25"/>
                <c:pt idx="0">
                  <c:v>5</c:v>
                </c:pt>
                <c:pt idx="1">
                  <c:v>5</c:v>
                </c:pt>
                <c:pt idx="2">
                  <c:v>5</c:v>
                </c:pt>
                <c:pt idx="3">
                  <c:v>5</c:v>
                </c:pt>
                <c:pt idx="4">
                  <c:v>5</c:v>
                </c:pt>
                <c:pt idx="5">
                  <c:v>5</c:v>
                </c:pt>
                <c:pt idx="6">
                  <c:v>5</c:v>
                </c:pt>
                <c:pt idx="7">
                  <c:v>5</c:v>
                </c:pt>
                <c:pt idx="8">
                  <c:v>5</c:v>
                </c:pt>
                <c:pt idx="9">
                  <c:v>5</c:v>
                </c:pt>
                <c:pt idx="10">
                  <c:v>5</c:v>
                </c:pt>
                <c:pt idx="11">
                  <c:v>5</c:v>
                </c:pt>
                <c:pt idx="12">
                  <c:v>5</c:v>
                </c:pt>
                <c:pt idx="13">
                  <c:v>5</c:v>
                </c:pt>
                <c:pt idx="14">
                  <c:v>5</c:v>
                </c:pt>
                <c:pt idx="15">
                  <c:v>5</c:v>
                </c:pt>
                <c:pt idx="16">
                  <c:v>5</c:v>
                </c:pt>
                <c:pt idx="17">
                  <c:v>5</c:v>
                </c:pt>
                <c:pt idx="18">
                  <c:v>5</c:v>
                </c:pt>
                <c:pt idx="19">
                  <c:v>5</c:v>
                </c:pt>
                <c:pt idx="20">
                  <c:v>5</c:v>
                </c:pt>
                <c:pt idx="21">
                  <c:v>5</c:v>
                </c:pt>
                <c:pt idx="22">
                  <c:v>5</c:v>
                </c:pt>
                <c:pt idx="23">
                  <c:v>5</c:v>
                </c:pt>
                <c:pt idx="24">
                  <c:v>5</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3-AAF9-48DA-B9A4-00C339956334}"/>
            </c:ext>
          </c:extLst>
        </c:ser>
        <c:ser>
          <c:idx val="6"/>
          <c:order val="4"/>
          <c:tx>
            <c:v>+2s</c:v>
          </c:tx>
          <c:spPr>
            <a:ln>
              <a:solidFill>
                <a:srgbClr val="FFC000"/>
              </a:solidFill>
            </a:ln>
          </c:spPr>
          <c:marker>
            <c:symbol val="none"/>
          </c:marker>
          <c:xVal>
            <c:numRef>
              <c:f>Hilfstabelle!$K$7:$K$31</c:f>
              <c:numCache>
                <c:formatCode>General</c:formatCode>
                <c:ptCount val="25"/>
                <c:pt idx="0">
                  <c:v>6</c:v>
                </c:pt>
                <c:pt idx="1">
                  <c:v>6</c:v>
                </c:pt>
                <c:pt idx="2">
                  <c:v>6</c:v>
                </c:pt>
                <c:pt idx="3">
                  <c:v>6</c:v>
                </c:pt>
                <c:pt idx="4">
                  <c:v>6</c:v>
                </c:pt>
                <c:pt idx="5">
                  <c:v>6</c:v>
                </c:pt>
                <c:pt idx="6">
                  <c:v>6</c:v>
                </c:pt>
                <c:pt idx="7">
                  <c:v>6</c:v>
                </c:pt>
                <c:pt idx="8">
                  <c:v>6</c:v>
                </c:pt>
                <c:pt idx="9">
                  <c:v>6</c:v>
                </c:pt>
                <c:pt idx="10">
                  <c:v>6</c:v>
                </c:pt>
                <c:pt idx="11">
                  <c:v>6</c:v>
                </c:pt>
                <c:pt idx="12">
                  <c:v>6</c:v>
                </c:pt>
                <c:pt idx="13">
                  <c:v>6</c:v>
                </c:pt>
                <c:pt idx="14">
                  <c:v>6</c:v>
                </c:pt>
                <c:pt idx="15">
                  <c:v>6</c:v>
                </c:pt>
                <c:pt idx="16">
                  <c:v>6</c:v>
                </c:pt>
                <c:pt idx="17">
                  <c:v>6</c:v>
                </c:pt>
                <c:pt idx="18">
                  <c:v>6</c:v>
                </c:pt>
                <c:pt idx="19">
                  <c:v>6</c:v>
                </c:pt>
                <c:pt idx="20">
                  <c:v>6</c:v>
                </c:pt>
                <c:pt idx="21">
                  <c:v>6</c:v>
                </c:pt>
                <c:pt idx="22">
                  <c:v>6</c:v>
                </c:pt>
                <c:pt idx="23">
                  <c:v>6</c:v>
                </c:pt>
                <c:pt idx="24">
                  <c:v>6</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4-AAF9-48DA-B9A4-00C339956334}"/>
            </c:ext>
          </c:extLst>
        </c:ser>
        <c:ser>
          <c:idx val="7"/>
          <c:order val="5"/>
          <c:tx>
            <c:v>+3s</c:v>
          </c:tx>
          <c:spPr>
            <a:ln>
              <a:solidFill>
                <a:srgbClr val="FF0000"/>
              </a:solidFill>
            </a:ln>
          </c:spPr>
          <c:marker>
            <c:symbol val="none"/>
          </c:marker>
          <c:xVal>
            <c:numRef>
              <c:f>Hilfstabelle!$L$7:$L$31</c:f>
              <c:numCache>
                <c:formatCode>General</c:formatCode>
                <c:ptCount val="25"/>
                <c:pt idx="0">
                  <c:v>7</c:v>
                </c:pt>
                <c:pt idx="1">
                  <c:v>7</c:v>
                </c:pt>
                <c:pt idx="2">
                  <c:v>7</c:v>
                </c:pt>
                <c:pt idx="3">
                  <c:v>7</c:v>
                </c:pt>
                <c:pt idx="4">
                  <c:v>7</c:v>
                </c:pt>
                <c:pt idx="5">
                  <c:v>7</c:v>
                </c:pt>
                <c:pt idx="6">
                  <c:v>7</c:v>
                </c:pt>
                <c:pt idx="7">
                  <c:v>7</c:v>
                </c:pt>
                <c:pt idx="8">
                  <c:v>7</c:v>
                </c:pt>
                <c:pt idx="9">
                  <c:v>7</c:v>
                </c:pt>
                <c:pt idx="10">
                  <c:v>7</c:v>
                </c:pt>
                <c:pt idx="11">
                  <c:v>7</c:v>
                </c:pt>
                <c:pt idx="12">
                  <c:v>7</c:v>
                </c:pt>
                <c:pt idx="13">
                  <c:v>7</c:v>
                </c:pt>
                <c:pt idx="14">
                  <c:v>7</c:v>
                </c:pt>
                <c:pt idx="15">
                  <c:v>7</c:v>
                </c:pt>
                <c:pt idx="16">
                  <c:v>7</c:v>
                </c:pt>
                <c:pt idx="17">
                  <c:v>7</c:v>
                </c:pt>
                <c:pt idx="18">
                  <c:v>7</c:v>
                </c:pt>
                <c:pt idx="19">
                  <c:v>7</c:v>
                </c:pt>
                <c:pt idx="20">
                  <c:v>7</c:v>
                </c:pt>
                <c:pt idx="21">
                  <c:v>7</c:v>
                </c:pt>
                <c:pt idx="22">
                  <c:v>7</c:v>
                </c:pt>
                <c:pt idx="23">
                  <c:v>7</c:v>
                </c:pt>
                <c:pt idx="24">
                  <c:v>7</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5-AAF9-48DA-B9A4-00C339956334}"/>
            </c:ext>
          </c:extLst>
        </c:ser>
        <c:ser>
          <c:idx val="2"/>
          <c:order val="6"/>
          <c:tx>
            <c:v>X</c:v>
          </c:tx>
          <c:marker>
            <c:symbol val="none"/>
          </c:marker>
          <c:xVal>
            <c:numRef>
              <c:f>Hilfstabelle!$I$7:$I$31</c:f>
              <c:numCache>
                <c:formatCode>General</c:formatCode>
                <c:ptCount val="25"/>
                <c:pt idx="0">
                  <c:v>4</c:v>
                </c:pt>
                <c:pt idx="1">
                  <c:v>4</c:v>
                </c:pt>
                <c:pt idx="2">
                  <c:v>4</c:v>
                </c:pt>
                <c:pt idx="3">
                  <c:v>4</c:v>
                </c:pt>
                <c:pt idx="4">
                  <c:v>4</c:v>
                </c:pt>
                <c:pt idx="5">
                  <c:v>4</c:v>
                </c:pt>
                <c:pt idx="6">
                  <c:v>4</c:v>
                </c:pt>
                <c:pt idx="7">
                  <c:v>4</c:v>
                </c:pt>
                <c:pt idx="8">
                  <c:v>4</c:v>
                </c:pt>
                <c:pt idx="9">
                  <c:v>4</c:v>
                </c:pt>
                <c:pt idx="10">
                  <c:v>4</c:v>
                </c:pt>
                <c:pt idx="11">
                  <c:v>4</c:v>
                </c:pt>
                <c:pt idx="12">
                  <c:v>4</c:v>
                </c:pt>
                <c:pt idx="13">
                  <c:v>4</c:v>
                </c:pt>
                <c:pt idx="14">
                  <c:v>4</c:v>
                </c:pt>
                <c:pt idx="15">
                  <c:v>4</c:v>
                </c:pt>
                <c:pt idx="16">
                  <c:v>4</c:v>
                </c:pt>
                <c:pt idx="17">
                  <c:v>4</c:v>
                </c:pt>
                <c:pt idx="18">
                  <c:v>4</c:v>
                </c:pt>
                <c:pt idx="19">
                  <c:v>4</c:v>
                </c:pt>
                <c:pt idx="20">
                  <c:v>4</c:v>
                </c:pt>
                <c:pt idx="21">
                  <c:v>4</c:v>
                </c:pt>
                <c:pt idx="22">
                  <c:v>4</c:v>
                </c:pt>
                <c:pt idx="23">
                  <c:v>4</c:v>
                </c:pt>
                <c:pt idx="24">
                  <c:v>4</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6-AAF9-48DA-B9A4-00C339956334}"/>
            </c:ext>
          </c:extLst>
        </c:ser>
        <c:ser>
          <c:idx val="0"/>
          <c:order val="7"/>
          <c:tx>
            <c:v>Messwerte</c:v>
          </c:tx>
          <c:marker>
            <c:symbol val="circle"/>
            <c:size val="6"/>
            <c:spPr>
              <a:solidFill>
                <a:srgbClr val="FF0000"/>
              </a:solidFill>
              <a:ln w="9525"/>
            </c:spPr>
          </c:marker>
          <c:xVal>
            <c:numRef>
              <c:f>Hilfstabelle!$E$35:$E$59</c:f>
              <c:numCache>
                <c:formatCode>General</c:formatCode>
                <c:ptCount val="25"/>
                <c:pt idx="0">
                  <c:v>#N/A</c:v>
                </c:pt>
                <c:pt idx="1">
                  <c:v>#N/A</c:v>
                </c:pt>
                <c:pt idx="2">
                  <c:v>#N/A</c:v>
                </c:pt>
                <c:pt idx="3">
                  <c:v>#N/A</c:v>
                </c:pt>
                <c:pt idx="4">
                  <c:v>#N/A</c:v>
                </c:pt>
                <c:pt idx="5">
                  <c:v>#N/A</c:v>
                </c:pt>
                <c:pt idx="6">
                  <c:v>#N/A</c:v>
                </c:pt>
                <c:pt idx="7">
                  <c:v>#N/A</c:v>
                </c:pt>
                <c:pt idx="8">
                  <c:v>#N/A</c:v>
                </c:pt>
                <c:pt idx="9">
                  <c:v>#N/A</c:v>
                </c:pt>
                <c:pt idx="10">
                  <c:v>#N/A</c:v>
                </c:pt>
                <c:pt idx="11">
                  <c:v>#N/A</c:v>
                </c:pt>
                <c:pt idx="12">
                  <c:v>#N/A</c:v>
                </c:pt>
                <c:pt idx="13">
                  <c:v>#N/A</c:v>
                </c:pt>
                <c:pt idx="14">
                  <c:v>#N/A</c:v>
                </c:pt>
                <c:pt idx="15">
                  <c:v>#N/A</c:v>
                </c:pt>
                <c:pt idx="16">
                  <c:v>#N/A</c:v>
                </c:pt>
                <c:pt idx="17">
                  <c:v>#N/A</c:v>
                </c:pt>
                <c:pt idx="18">
                  <c:v>#N/A</c:v>
                </c:pt>
                <c:pt idx="19">
                  <c:v>#N/A</c:v>
                </c:pt>
                <c:pt idx="20">
                  <c:v>#N/A</c:v>
                </c:pt>
                <c:pt idx="21">
                  <c:v>#N/A</c:v>
                </c:pt>
                <c:pt idx="22">
                  <c:v>#N/A</c:v>
                </c:pt>
                <c:pt idx="23">
                  <c:v>#N/A</c:v>
                </c:pt>
                <c:pt idx="24">
                  <c:v>#N/A</c:v>
                </c:pt>
              </c:numCache>
            </c:numRef>
          </c:xVal>
          <c:yVal>
            <c:numRef>
              <c:f>Hilfstabelle!$D$35:$D$59</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7-AAF9-48DA-B9A4-00C339956334}"/>
            </c:ext>
          </c:extLst>
        </c:ser>
        <c:dLbls>
          <c:showLegendKey val="0"/>
          <c:showVal val="0"/>
          <c:showCatName val="0"/>
          <c:showSerName val="0"/>
          <c:showPercent val="0"/>
          <c:showBubbleSize val="0"/>
        </c:dLbls>
        <c:axId val="81386496"/>
        <c:axId val="81392768"/>
      </c:scatterChart>
      <c:valAx>
        <c:axId val="81386496"/>
        <c:scaling>
          <c:orientation val="minMax"/>
          <c:max val="8"/>
          <c:min val="0"/>
        </c:scaling>
        <c:delete val="0"/>
        <c:axPos val="t"/>
        <c:majorGridlines>
          <c:spPr>
            <a:ln>
              <a:noFill/>
            </a:ln>
          </c:spPr>
        </c:majorGridlines>
        <c:numFmt formatCode="General" sourceLinked="1"/>
        <c:majorTickMark val="out"/>
        <c:minorTickMark val="none"/>
        <c:tickLblPos val="none"/>
        <c:spPr>
          <a:ln>
            <a:noFill/>
            <a:prstDash val="sysDash"/>
          </a:ln>
        </c:spPr>
        <c:crossAx val="81392768"/>
        <c:crossesAt val="0"/>
        <c:crossBetween val="midCat"/>
        <c:majorUnit val="1"/>
      </c:valAx>
      <c:valAx>
        <c:axId val="81392768"/>
        <c:scaling>
          <c:orientation val="maxMin"/>
        </c:scaling>
        <c:delete val="0"/>
        <c:axPos val="l"/>
        <c:majorGridlines>
          <c:spPr>
            <a:ln>
              <a:noFill/>
              <a:prstDash val="sysDash"/>
            </a:ln>
          </c:spPr>
        </c:majorGridlines>
        <c:numFmt formatCode="General" sourceLinked="1"/>
        <c:majorTickMark val="out"/>
        <c:minorTickMark val="none"/>
        <c:tickLblPos val="none"/>
        <c:spPr>
          <a:noFill/>
          <a:ln>
            <a:noFill/>
            <a:prstDash val="solid"/>
          </a:ln>
        </c:spPr>
        <c:crossAx val="81386496"/>
        <c:crosses val="autoZero"/>
        <c:crossBetween val="midCat"/>
        <c:majorUnit val="1"/>
      </c:valAx>
      <c:spPr>
        <a:noFill/>
        <a:ln>
          <a:noFill/>
        </a:ln>
        <a:effectLst/>
      </c:spPr>
    </c:plotArea>
    <c:plotVisOnly val="1"/>
    <c:dispBlanksAs val="gap"/>
    <c:showDLblsOverMax val="0"/>
  </c:chart>
  <c:spPr>
    <a:noFill/>
    <a:ln w="0">
      <a:noFill/>
    </a:ln>
  </c:spPr>
  <c:printSettings>
    <c:headerFooter/>
    <c:pageMargins b="0.78740157499999996" l="0.7" r="0.7" t="0.78740157499999996" header="0.3" footer="0.3"/>
    <c:pageSetup orientation="portrait"/>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de-DE"/>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1.5951096874195721E-2"/>
          <c:y val="7.4337984348879808E-3"/>
          <c:w val="0.98335713153620552"/>
          <c:h val="0.98866661214540297"/>
        </c:manualLayout>
      </c:layout>
      <c:scatterChart>
        <c:scatterStyle val="lineMarker"/>
        <c:varyColors val="0"/>
        <c:ser>
          <c:idx val="1"/>
          <c:order val="0"/>
          <c:tx>
            <c:v>-1s</c:v>
          </c:tx>
          <c:spPr>
            <a:ln>
              <a:solidFill>
                <a:srgbClr val="92D050"/>
              </a:solidFill>
              <a:prstDash val="solid"/>
            </a:ln>
          </c:spPr>
          <c:marker>
            <c:symbol val="none"/>
          </c:marker>
          <c:xVal>
            <c:numRef>
              <c:f>Hilfstabelle!$H$7:$H$31</c:f>
              <c:numCache>
                <c:formatCode>General</c:formatCode>
                <c:ptCount val="25"/>
                <c:pt idx="0">
                  <c:v>3</c:v>
                </c:pt>
                <c:pt idx="1">
                  <c:v>3</c:v>
                </c:pt>
                <c:pt idx="2">
                  <c:v>3</c:v>
                </c:pt>
                <c:pt idx="3">
                  <c:v>3</c:v>
                </c:pt>
                <c:pt idx="4">
                  <c:v>3</c:v>
                </c:pt>
                <c:pt idx="5">
                  <c:v>3</c:v>
                </c:pt>
                <c:pt idx="6">
                  <c:v>3</c:v>
                </c:pt>
                <c:pt idx="7">
                  <c:v>3</c:v>
                </c:pt>
                <c:pt idx="8">
                  <c:v>3</c:v>
                </c:pt>
                <c:pt idx="9">
                  <c:v>3</c:v>
                </c:pt>
                <c:pt idx="10">
                  <c:v>3</c:v>
                </c:pt>
                <c:pt idx="11">
                  <c:v>3</c:v>
                </c:pt>
                <c:pt idx="12">
                  <c:v>3</c:v>
                </c:pt>
                <c:pt idx="13">
                  <c:v>3</c:v>
                </c:pt>
                <c:pt idx="14">
                  <c:v>3</c:v>
                </c:pt>
                <c:pt idx="15">
                  <c:v>3</c:v>
                </c:pt>
                <c:pt idx="16">
                  <c:v>3</c:v>
                </c:pt>
                <c:pt idx="17">
                  <c:v>3</c:v>
                </c:pt>
                <c:pt idx="18">
                  <c:v>3</c:v>
                </c:pt>
                <c:pt idx="19">
                  <c:v>3</c:v>
                </c:pt>
                <c:pt idx="20">
                  <c:v>3</c:v>
                </c:pt>
                <c:pt idx="21">
                  <c:v>3</c:v>
                </c:pt>
                <c:pt idx="22">
                  <c:v>3</c:v>
                </c:pt>
                <c:pt idx="23">
                  <c:v>3</c:v>
                </c:pt>
                <c:pt idx="24">
                  <c:v>3</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0-EC50-48F6-A032-A78A51114813}"/>
            </c:ext>
          </c:extLst>
        </c:ser>
        <c:ser>
          <c:idx val="3"/>
          <c:order val="1"/>
          <c:tx>
            <c:v>-2s</c:v>
          </c:tx>
          <c:spPr>
            <a:ln>
              <a:solidFill>
                <a:srgbClr val="FFC000"/>
              </a:solidFill>
            </a:ln>
          </c:spPr>
          <c:marker>
            <c:symbol val="none"/>
          </c:marker>
          <c:xVal>
            <c:numRef>
              <c:f>Hilfstabelle!$G$7:$G$31</c:f>
              <c:numCache>
                <c:formatCode>General</c:formatCode>
                <c:ptCount val="25"/>
                <c:pt idx="0">
                  <c:v>2</c:v>
                </c:pt>
                <c:pt idx="1">
                  <c:v>2</c:v>
                </c:pt>
                <c:pt idx="2">
                  <c:v>2</c:v>
                </c:pt>
                <c:pt idx="3">
                  <c:v>2</c:v>
                </c:pt>
                <c:pt idx="4">
                  <c:v>2</c:v>
                </c:pt>
                <c:pt idx="5">
                  <c:v>2</c:v>
                </c:pt>
                <c:pt idx="6">
                  <c:v>2</c:v>
                </c:pt>
                <c:pt idx="7">
                  <c:v>2</c:v>
                </c:pt>
                <c:pt idx="8">
                  <c:v>2</c:v>
                </c:pt>
                <c:pt idx="9">
                  <c:v>2</c:v>
                </c:pt>
                <c:pt idx="10">
                  <c:v>2</c:v>
                </c:pt>
                <c:pt idx="11">
                  <c:v>2</c:v>
                </c:pt>
                <c:pt idx="12">
                  <c:v>2</c:v>
                </c:pt>
                <c:pt idx="13">
                  <c:v>2</c:v>
                </c:pt>
                <c:pt idx="14">
                  <c:v>2</c:v>
                </c:pt>
                <c:pt idx="15">
                  <c:v>2</c:v>
                </c:pt>
                <c:pt idx="16">
                  <c:v>2</c:v>
                </c:pt>
                <c:pt idx="17">
                  <c:v>2</c:v>
                </c:pt>
                <c:pt idx="18">
                  <c:v>2</c:v>
                </c:pt>
                <c:pt idx="19">
                  <c:v>2</c:v>
                </c:pt>
                <c:pt idx="20">
                  <c:v>2</c:v>
                </c:pt>
                <c:pt idx="21">
                  <c:v>2</c:v>
                </c:pt>
                <c:pt idx="22">
                  <c:v>2</c:v>
                </c:pt>
                <c:pt idx="23">
                  <c:v>2</c:v>
                </c:pt>
                <c:pt idx="24">
                  <c:v>2</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1-EC50-48F6-A032-A78A51114813}"/>
            </c:ext>
          </c:extLst>
        </c:ser>
        <c:ser>
          <c:idx val="4"/>
          <c:order val="2"/>
          <c:tx>
            <c:v>-3s</c:v>
          </c:tx>
          <c:spPr>
            <a:ln>
              <a:solidFill>
                <a:srgbClr val="FF0000"/>
              </a:solidFill>
            </a:ln>
          </c:spPr>
          <c:marker>
            <c:symbol val="none"/>
          </c:marker>
          <c:xVal>
            <c:numRef>
              <c:f>Hilfstabelle!$F$7:$F$31</c:f>
              <c:numCache>
                <c:formatCode>General</c:formatCode>
                <c:ptCount val="25"/>
                <c:pt idx="0">
                  <c:v>1</c:v>
                </c:pt>
                <c:pt idx="1">
                  <c:v>1</c:v>
                </c:pt>
                <c:pt idx="2">
                  <c:v>1</c:v>
                </c:pt>
                <c:pt idx="3">
                  <c:v>1</c:v>
                </c:pt>
                <c:pt idx="4">
                  <c:v>1</c:v>
                </c:pt>
                <c:pt idx="5">
                  <c:v>1</c:v>
                </c:pt>
                <c:pt idx="6">
                  <c:v>1</c:v>
                </c:pt>
                <c:pt idx="7">
                  <c:v>1</c:v>
                </c:pt>
                <c:pt idx="8">
                  <c:v>1</c:v>
                </c:pt>
                <c:pt idx="9">
                  <c:v>1</c:v>
                </c:pt>
                <c:pt idx="10">
                  <c:v>1</c:v>
                </c:pt>
                <c:pt idx="11">
                  <c:v>1</c:v>
                </c:pt>
                <c:pt idx="12">
                  <c:v>1</c:v>
                </c:pt>
                <c:pt idx="13">
                  <c:v>1</c:v>
                </c:pt>
                <c:pt idx="14">
                  <c:v>1</c:v>
                </c:pt>
                <c:pt idx="15">
                  <c:v>1</c:v>
                </c:pt>
                <c:pt idx="16">
                  <c:v>1</c:v>
                </c:pt>
                <c:pt idx="17">
                  <c:v>1</c:v>
                </c:pt>
                <c:pt idx="18">
                  <c:v>1</c:v>
                </c:pt>
                <c:pt idx="19">
                  <c:v>1</c:v>
                </c:pt>
                <c:pt idx="20">
                  <c:v>1</c:v>
                </c:pt>
                <c:pt idx="21">
                  <c:v>1</c:v>
                </c:pt>
                <c:pt idx="22">
                  <c:v>1</c:v>
                </c:pt>
                <c:pt idx="23">
                  <c:v>1</c:v>
                </c:pt>
                <c:pt idx="24">
                  <c:v>1</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2-EC50-48F6-A032-A78A51114813}"/>
            </c:ext>
          </c:extLst>
        </c:ser>
        <c:ser>
          <c:idx val="5"/>
          <c:order val="3"/>
          <c:tx>
            <c:v>+1s</c:v>
          </c:tx>
          <c:spPr>
            <a:ln>
              <a:solidFill>
                <a:srgbClr val="92D050"/>
              </a:solidFill>
              <a:prstDash val="solid"/>
            </a:ln>
          </c:spPr>
          <c:marker>
            <c:symbol val="none"/>
          </c:marker>
          <c:xVal>
            <c:numRef>
              <c:f>Hilfstabelle!$J$7:$J$31</c:f>
              <c:numCache>
                <c:formatCode>General</c:formatCode>
                <c:ptCount val="25"/>
                <c:pt idx="0">
                  <c:v>5</c:v>
                </c:pt>
                <c:pt idx="1">
                  <c:v>5</c:v>
                </c:pt>
                <c:pt idx="2">
                  <c:v>5</c:v>
                </c:pt>
                <c:pt idx="3">
                  <c:v>5</c:v>
                </c:pt>
                <c:pt idx="4">
                  <c:v>5</c:v>
                </c:pt>
                <c:pt idx="5">
                  <c:v>5</c:v>
                </c:pt>
                <c:pt idx="6">
                  <c:v>5</c:v>
                </c:pt>
                <c:pt idx="7">
                  <c:v>5</c:v>
                </c:pt>
                <c:pt idx="8">
                  <c:v>5</c:v>
                </c:pt>
                <c:pt idx="9">
                  <c:v>5</c:v>
                </c:pt>
                <c:pt idx="10">
                  <c:v>5</c:v>
                </c:pt>
                <c:pt idx="11">
                  <c:v>5</c:v>
                </c:pt>
                <c:pt idx="12">
                  <c:v>5</c:v>
                </c:pt>
                <c:pt idx="13">
                  <c:v>5</c:v>
                </c:pt>
                <c:pt idx="14">
                  <c:v>5</c:v>
                </c:pt>
                <c:pt idx="15">
                  <c:v>5</c:v>
                </c:pt>
                <c:pt idx="16">
                  <c:v>5</c:v>
                </c:pt>
                <c:pt idx="17">
                  <c:v>5</c:v>
                </c:pt>
                <c:pt idx="18">
                  <c:v>5</c:v>
                </c:pt>
                <c:pt idx="19">
                  <c:v>5</c:v>
                </c:pt>
                <c:pt idx="20">
                  <c:v>5</c:v>
                </c:pt>
                <c:pt idx="21">
                  <c:v>5</c:v>
                </c:pt>
                <c:pt idx="22">
                  <c:v>5</c:v>
                </c:pt>
                <c:pt idx="23">
                  <c:v>5</c:v>
                </c:pt>
                <c:pt idx="24">
                  <c:v>5</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3-EC50-48F6-A032-A78A51114813}"/>
            </c:ext>
          </c:extLst>
        </c:ser>
        <c:ser>
          <c:idx val="6"/>
          <c:order val="4"/>
          <c:tx>
            <c:v>+2s</c:v>
          </c:tx>
          <c:spPr>
            <a:ln>
              <a:solidFill>
                <a:srgbClr val="FFC000"/>
              </a:solidFill>
            </a:ln>
          </c:spPr>
          <c:marker>
            <c:symbol val="none"/>
          </c:marker>
          <c:xVal>
            <c:numRef>
              <c:f>Hilfstabelle!$K$7:$K$31</c:f>
              <c:numCache>
                <c:formatCode>General</c:formatCode>
                <c:ptCount val="25"/>
                <c:pt idx="0">
                  <c:v>6</c:v>
                </c:pt>
                <c:pt idx="1">
                  <c:v>6</c:v>
                </c:pt>
                <c:pt idx="2">
                  <c:v>6</c:v>
                </c:pt>
                <c:pt idx="3">
                  <c:v>6</c:v>
                </c:pt>
                <c:pt idx="4">
                  <c:v>6</c:v>
                </c:pt>
                <c:pt idx="5">
                  <c:v>6</c:v>
                </c:pt>
                <c:pt idx="6">
                  <c:v>6</c:v>
                </c:pt>
                <c:pt idx="7">
                  <c:v>6</c:v>
                </c:pt>
                <c:pt idx="8">
                  <c:v>6</c:v>
                </c:pt>
                <c:pt idx="9">
                  <c:v>6</c:v>
                </c:pt>
                <c:pt idx="10">
                  <c:v>6</c:v>
                </c:pt>
                <c:pt idx="11">
                  <c:v>6</c:v>
                </c:pt>
                <c:pt idx="12">
                  <c:v>6</c:v>
                </c:pt>
                <c:pt idx="13">
                  <c:v>6</c:v>
                </c:pt>
                <c:pt idx="14">
                  <c:v>6</c:v>
                </c:pt>
                <c:pt idx="15">
                  <c:v>6</c:v>
                </c:pt>
                <c:pt idx="16">
                  <c:v>6</c:v>
                </c:pt>
                <c:pt idx="17">
                  <c:v>6</c:v>
                </c:pt>
                <c:pt idx="18">
                  <c:v>6</c:v>
                </c:pt>
                <c:pt idx="19">
                  <c:v>6</c:v>
                </c:pt>
                <c:pt idx="20">
                  <c:v>6</c:v>
                </c:pt>
                <c:pt idx="21">
                  <c:v>6</c:v>
                </c:pt>
                <c:pt idx="22">
                  <c:v>6</c:v>
                </c:pt>
                <c:pt idx="23">
                  <c:v>6</c:v>
                </c:pt>
                <c:pt idx="24">
                  <c:v>6</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4-EC50-48F6-A032-A78A51114813}"/>
            </c:ext>
          </c:extLst>
        </c:ser>
        <c:ser>
          <c:idx val="7"/>
          <c:order val="5"/>
          <c:tx>
            <c:v>+3s</c:v>
          </c:tx>
          <c:spPr>
            <a:ln>
              <a:solidFill>
                <a:srgbClr val="FF0000"/>
              </a:solidFill>
            </a:ln>
          </c:spPr>
          <c:marker>
            <c:symbol val="none"/>
          </c:marker>
          <c:xVal>
            <c:numRef>
              <c:f>Hilfstabelle!$L$7:$L$31</c:f>
              <c:numCache>
                <c:formatCode>General</c:formatCode>
                <c:ptCount val="25"/>
                <c:pt idx="0">
                  <c:v>7</c:v>
                </c:pt>
                <c:pt idx="1">
                  <c:v>7</c:v>
                </c:pt>
                <c:pt idx="2">
                  <c:v>7</c:v>
                </c:pt>
                <c:pt idx="3">
                  <c:v>7</c:v>
                </c:pt>
                <c:pt idx="4">
                  <c:v>7</c:v>
                </c:pt>
                <c:pt idx="5">
                  <c:v>7</c:v>
                </c:pt>
                <c:pt idx="6">
                  <c:v>7</c:v>
                </c:pt>
                <c:pt idx="7">
                  <c:v>7</c:v>
                </c:pt>
                <c:pt idx="8">
                  <c:v>7</c:v>
                </c:pt>
                <c:pt idx="9">
                  <c:v>7</c:v>
                </c:pt>
                <c:pt idx="10">
                  <c:v>7</c:v>
                </c:pt>
                <c:pt idx="11">
                  <c:v>7</c:v>
                </c:pt>
                <c:pt idx="12">
                  <c:v>7</c:v>
                </c:pt>
                <c:pt idx="13">
                  <c:v>7</c:v>
                </c:pt>
                <c:pt idx="14">
                  <c:v>7</c:v>
                </c:pt>
                <c:pt idx="15">
                  <c:v>7</c:v>
                </c:pt>
                <c:pt idx="16">
                  <c:v>7</c:v>
                </c:pt>
                <c:pt idx="17">
                  <c:v>7</c:v>
                </c:pt>
                <c:pt idx="18">
                  <c:v>7</c:v>
                </c:pt>
                <c:pt idx="19">
                  <c:v>7</c:v>
                </c:pt>
                <c:pt idx="20">
                  <c:v>7</c:v>
                </c:pt>
                <c:pt idx="21">
                  <c:v>7</c:v>
                </c:pt>
                <c:pt idx="22">
                  <c:v>7</c:v>
                </c:pt>
                <c:pt idx="23">
                  <c:v>7</c:v>
                </c:pt>
                <c:pt idx="24">
                  <c:v>7</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5-EC50-48F6-A032-A78A51114813}"/>
            </c:ext>
          </c:extLst>
        </c:ser>
        <c:ser>
          <c:idx val="2"/>
          <c:order val="6"/>
          <c:tx>
            <c:v>X</c:v>
          </c:tx>
          <c:marker>
            <c:symbol val="none"/>
          </c:marker>
          <c:xVal>
            <c:numRef>
              <c:f>Hilfstabelle!$I$7:$I$31</c:f>
              <c:numCache>
                <c:formatCode>General</c:formatCode>
                <c:ptCount val="25"/>
                <c:pt idx="0">
                  <c:v>4</c:v>
                </c:pt>
                <c:pt idx="1">
                  <c:v>4</c:v>
                </c:pt>
                <c:pt idx="2">
                  <c:v>4</c:v>
                </c:pt>
                <c:pt idx="3">
                  <c:v>4</c:v>
                </c:pt>
                <c:pt idx="4">
                  <c:v>4</c:v>
                </c:pt>
                <c:pt idx="5">
                  <c:v>4</c:v>
                </c:pt>
                <c:pt idx="6">
                  <c:v>4</c:v>
                </c:pt>
                <c:pt idx="7">
                  <c:v>4</c:v>
                </c:pt>
                <c:pt idx="8">
                  <c:v>4</c:v>
                </c:pt>
                <c:pt idx="9">
                  <c:v>4</c:v>
                </c:pt>
                <c:pt idx="10">
                  <c:v>4</c:v>
                </c:pt>
                <c:pt idx="11">
                  <c:v>4</c:v>
                </c:pt>
                <c:pt idx="12">
                  <c:v>4</c:v>
                </c:pt>
                <c:pt idx="13">
                  <c:v>4</c:v>
                </c:pt>
                <c:pt idx="14">
                  <c:v>4</c:v>
                </c:pt>
                <c:pt idx="15">
                  <c:v>4</c:v>
                </c:pt>
                <c:pt idx="16">
                  <c:v>4</c:v>
                </c:pt>
                <c:pt idx="17">
                  <c:v>4</c:v>
                </c:pt>
                <c:pt idx="18">
                  <c:v>4</c:v>
                </c:pt>
                <c:pt idx="19">
                  <c:v>4</c:v>
                </c:pt>
                <c:pt idx="20">
                  <c:v>4</c:v>
                </c:pt>
                <c:pt idx="21">
                  <c:v>4</c:v>
                </c:pt>
                <c:pt idx="22">
                  <c:v>4</c:v>
                </c:pt>
                <c:pt idx="23">
                  <c:v>4</c:v>
                </c:pt>
                <c:pt idx="24">
                  <c:v>4</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6-EC50-48F6-A032-A78A51114813}"/>
            </c:ext>
          </c:extLst>
        </c:ser>
        <c:ser>
          <c:idx val="0"/>
          <c:order val="7"/>
          <c:tx>
            <c:v>Messwerte</c:v>
          </c:tx>
          <c:marker>
            <c:symbol val="circle"/>
            <c:size val="6"/>
            <c:spPr>
              <a:solidFill>
                <a:srgbClr val="FF0000"/>
              </a:solidFill>
              <a:ln w="9525"/>
            </c:spPr>
          </c:marker>
          <c:xVal>
            <c:numRef>
              <c:f>Hilfstabelle!$E$63:$E$87</c:f>
              <c:numCache>
                <c:formatCode>General</c:formatCode>
                <c:ptCount val="25"/>
                <c:pt idx="0">
                  <c:v>#N/A</c:v>
                </c:pt>
                <c:pt idx="1">
                  <c:v>#N/A</c:v>
                </c:pt>
                <c:pt idx="2">
                  <c:v>#N/A</c:v>
                </c:pt>
                <c:pt idx="3">
                  <c:v>#N/A</c:v>
                </c:pt>
                <c:pt idx="4">
                  <c:v>#N/A</c:v>
                </c:pt>
                <c:pt idx="5">
                  <c:v>#N/A</c:v>
                </c:pt>
                <c:pt idx="6">
                  <c:v>#N/A</c:v>
                </c:pt>
                <c:pt idx="7">
                  <c:v>#N/A</c:v>
                </c:pt>
                <c:pt idx="8">
                  <c:v>#N/A</c:v>
                </c:pt>
                <c:pt idx="9">
                  <c:v>#N/A</c:v>
                </c:pt>
                <c:pt idx="10">
                  <c:v>#N/A</c:v>
                </c:pt>
                <c:pt idx="11">
                  <c:v>#N/A</c:v>
                </c:pt>
                <c:pt idx="12">
                  <c:v>#N/A</c:v>
                </c:pt>
                <c:pt idx="13">
                  <c:v>#N/A</c:v>
                </c:pt>
                <c:pt idx="14">
                  <c:v>#N/A</c:v>
                </c:pt>
                <c:pt idx="15">
                  <c:v>#N/A</c:v>
                </c:pt>
                <c:pt idx="16">
                  <c:v>#N/A</c:v>
                </c:pt>
                <c:pt idx="17">
                  <c:v>#N/A</c:v>
                </c:pt>
                <c:pt idx="18">
                  <c:v>#N/A</c:v>
                </c:pt>
                <c:pt idx="19">
                  <c:v>#N/A</c:v>
                </c:pt>
                <c:pt idx="20">
                  <c:v>#N/A</c:v>
                </c:pt>
                <c:pt idx="21">
                  <c:v>#N/A</c:v>
                </c:pt>
                <c:pt idx="22">
                  <c:v>#N/A</c:v>
                </c:pt>
                <c:pt idx="23">
                  <c:v>#N/A</c:v>
                </c:pt>
                <c:pt idx="24">
                  <c:v>#N/A</c:v>
                </c:pt>
              </c:numCache>
            </c:numRef>
          </c:xVal>
          <c:yVal>
            <c:numRef>
              <c:f>Hilfstabelle!$D$63:$D$87</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7-EC50-48F6-A032-A78A51114813}"/>
            </c:ext>
          </c:extLst>
        </c:ser>
        <c:dLbls>
          <c:showLegendKey val="0"/>
          <c:showVal val="0"/>
          <c:showCatName val="0"/>
          <c:showSerName val="0"/>
          <c:showPercent val="0"/>
          <c:showBubbleSize val="0"/>
        </c:dLbls>
        <c:axId val="81434496"/>
        <c:axId val="81448960"/>
      </c:scatterChart>
      <c:valAx>
        <c:axId val="81434496"/>
        <c:scaling>
          <c:orientation val="minMax"/>
          <c:max val="8"/>
          <c:min val="0"/>
        </c:scaling>
        <c:delete val="0"/>
        <c:axPos val="t"/>
        <c:majorGridlines>
          <c:spPr>
            <a:ln>
              <a:noFill/>
            </a:ln>
          </c:spPr>
        </c:majorGridlines>
        <c:numFmt formatCode="General" sourceLinked="1"/>
        <c:majorTickMark val="out"/>
        <c:minorTickMark val="none"/>
        <c:tickLblPos val="none"/>
        <c:spPr>
          <a:ln>
            <a:noFill/>
            <a:prstDash val="sysDash"/>
          </a:ln>
        </c:spPr>
        <c:crossAx val="81448960"/>
        <c:crossesAt val="0"/>
        <c:crossBetween val="midCat"/>
        <c:majorUnit val="1"/>
      </c:valAx>
      <c:valAx>
        <c:axId val="81448960"/>
        <c:scaling>
          <c:orientation val="maxMin"/>
        </c:scaling>
        <c:delete val="0"/>
        <c:axPos val="l"/>
        <c:majorGridlines>
          <c:spPr>
            <a:ln>
              <a:noFill/>
              <a:prstDash val="sysDash"/>
            </a:ln>
          </c:spPr>
        </c:majorGridlines>
        <c:numFmt formatCode="General" sourceLinked="1"/>
        <c:majorTickMark val="out"/>
        <c:minorTickMark val="none"/>
        <c:tickLblPos val="none"/>
        <c:spPr>
          <a:noFill/>
          <a:ln>
            <a:noFill/>
            <a:prstDash val="solid"/>
          </a:ln>
        </c:spPr>
        <c:crossAx val="81434496"/>
        <c:crosses val="autoZero"/>
        <c:crossBetween val="midCat"/>
        <c:majorUnit val="1"/>
      </c:valAx>
      <c:spPr>
        <a:noFill/>
        <a:ln>
          <a:noFill/>
        </a:ln>
        <a:effectLst/>
      </c:spPr>
    </c:plotArea>
    <c:plotVisOnly val="1"/>
    <c:dispBlanksAs val="gap"/>
    <c:showDLblsOverMax val="0"/>
  </c:chart>
  <c:spPr>
    <a:noFill/>
    <a:ln w="0">
      <a:noFill/>
    </a:ln>
  </c:spPr>
  <c:printSettings>
    <c:headerFooter/>
    <c:pageMargins b="0.78740157499999996" l="0.7" r="0.7" t="0.78740157499999996" header="0.3" footer="0.3"/>
    <c:pageSetup orientation="portrait"/>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de-DE"/>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2.2734509694798174E-3"/>
          <c:y val="1.5930530964013749E-2"/>
          <c:w val="0.99635985885573208"/>
          <c:h val="0.98301521071600029"/>
        </c:manualLayout>
      </c:layout>
      <c:scatterChart>
        <c:scatterStyle val="lineMarker"/>
        <c:varyColors val="0"/>
        <c:ser>
          <c:idx val="1"/>
          <c:order val="0"/>
          <c:tx>
            <c:v>-1s</c:v>
          </c:tx>
          <c:spPr>
            <a:ln>
              <a:solidFill>
                <a:srgbClr val="92D050"/>
              </a:solidFill>
              <a:prstDash val="solid"/>
            </a:ln>
          </c:spPr>
          <c:marker>
            <c:symbol val="none"/>
          </c:marker>
          <c:xVal>
            <c:numRef>
              <c:f>Hilfstabelle!$H$7:$H$31</c:f>
              <c:numCache>
                <c:formatCode>General</c:formatCode>
                <c:ptCount val="25"/>
                <c:pt idx="0">
                  <c:v>3</c:v>
                </c:pt>
                <c:pt idx="1">
                  <c:v>3</c:v>
                </c:pt>
                <c:pt idx="2">
                  <c:v>3</c:v>
                </c:pt>
                <c:pt idx="3">
                  <c:v>3</c:v>
                </c:pt>
                <c:pt idx="4">
                  <c:v>3</c:v>
                </c:pt>
                <c:pt idx="5">
                  <c:v>3</c:v>
                </c:pt>
                <c:pt idx="6">
                  <c:v>3</c:v>
                </c:pt>
                <c:pt idx="7">
                  <c:v>3</c:v>
                </c:pt>
                <c:pt idx="8">
                  <c:v>3</c:v>
                </c:pt>
                <c:pt idx="9">
                  <c:v>3</c:v>
                </c:pt>
                <c:pt idx="10">
                  <c:v>3</c:v>
                </c:pt>
                <c:pt idx="11">
                  <c:v>3</c:v>
                </c:pt>
                <c:pt idx="12">
                  <c:v>3</c:v>
                </c:pt>
                <c:pt idx="13">
                  <c:v>3</c:v>
                </c:pt>
                <c:pt idx="14">
                  <c:v>3</c:v>
                </c:pt>
                <c:pt idx="15">
                  <c:v>3</c:v>
                </c:pt>
                <c:pt idx="16">
                  <c:v>3</c:v>
                </c:pt>
                <c:pt idx="17">
                  <c:v>3</c:v>
                </c:pt>
                <c:pt idx="18">
                  <c:v>3</c:v>
                </c:pt>
                <c:pt idx="19">
                  <c:v>3</c:v>
                </c:pt>
                <c:pt idx="20">
                  <c:v>3</c:v>
                </c:pt>
                <c:pt idx="21">
                  <c:v>3</c:v>
                </c:pt>
                <c:pt idx="22">
                  <c:v>3</c:v>
                </c:pt>
                <c:pt idx="23">
                  <c:v>3</c:v>
                </c:pt>
                <c:pt idx="24">
                  <c:v>3</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0-45B3-4B0C-A35C-92D01C22A25F}"/>
            </c:ext>
          </c:extLst>
        </c:ser>
        <c:ser>
          <c:idx val="3"/>
          <c:order val="1"/>
          <c:tx>
            <c:v>-2s</c:v>
          </c:tx>
          <c:spPr>
            <a:ln>
              <a:solidFill>
                <a:srgbClr val="FFC000"/>
              </a:solidFill>
            </a:ln>
          </c:spPr>
          <c:marker>
            <c:symbol val="none"/>
          </c:marker>
          <c:xVal>
            <c:numRef>
              <c:f>Hilfstabelle!$G$7:$G$31</c:f>
              <c:numCache>
                <c:formatCode>General</c:formatCode>
                <c:ptCount val="25"/>
                <c:pt idx="0">
                  <c:v>2</c:v>
                </c:pt>
                <c:pt idx="1">
                  <c:v>2</c:v>
                </c:pt>
                <c:pt idx="2">
                  <c:v>2</c:v>
                </c:pt>
                <c:pt idx="3">
                  <c:v>2</c:v>
                </c:pt>
                <c:pt idx="4">
                  <c:v>2</c:v>
                </c:pt>
                <c:pt idx="5">
                  <c:v>2</c:v>
                </c:pt>
                <c:pt idx="6">
                  <c:v>2</c:v>
                </c:pt>
                <c:pt idx="7">
                  <c:v>2</c:v>
                </c:pt>
                <c:pt idx="8">
                  <c:v>2</c:v>
                </c:pt>
                <c:pt idx="9">
                  <c:v>2</c:v>
                </c:pt>
                <c:pt idx="10">
                  <c:v>2</c:v>
                </c:pt>
                <c:pt idx="11">
                  <c:v>2</c:v>
                </c:pt>
                <c:pt idx="12">
                  <c:v>2</c:v>
                </c:pt>
                <c:pt idx="13">
                  <c:v>2</c:v>
                </c:pt>
                <c:pt idx="14">
                  <c:v>2</c:v>
                </c:pt>
                <c:pt idx="15">
                  <c:v>2</c:v>
                </c:pt>
                <c:pt idx="16">
                  <c:v>2</c:v>
                </c:pt>
                <c:pt idx="17">
                  <c:v>2</c:v>
                </c:pt>
                <c:pt idx="18">
                  <c:v>2</c:v>
                </c:pt>
                <c:pt idx="19">
                  <c:v>2</c:v>
                </c:pt>
                <c:pt idx="20">
                  <c:v>2</c:v>
                </c:pt>
                <c:pt idx="21">
                  <c:v>2</c:v>
                </c:pt>
                <c:pt idx="22">
                  <c:v>2</c:v>
                </c:pt>
                <c:pt idx="23">
                  <c:v>2</c:v>
                </c:pt>
                <c:pt idx="24">
                  <c:v>2</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1-45B3-4B0C-A35C-92D01C22A25F}"/>
            </c:ext>
          </c:extLst>
        </c:ser>
        <c:ser>
          <c:idx val="4"/>
          <c:order val="2"/>
          <c:tx>
            <c:v>-3s</c:v>
          </c:tx>
          <c:spPr>
            <a:ln>
              <a:solidFill>
                <a:srgbClr val="FF0000"/>
              </a:solidFill>
            </a:ln>
          </c:spPr>
          <c:marker>
            <c:symbol val="none"/>
          </c:marker>
          <c:xVal>
            <c:numRef>
              <c:f>Hilfstabelle!$F$7:$F$31</c:f>
              <c:numCache>
                <c:formatCode>General</c:formatCode>
                <c:ptCount val="25"/>
                <c:pt idx="0">
                  <c:v>1</c:v>
                </c:pt>
                <c:pt idx="1">
                  <c:v>1</c:v>
                </c:pt>
                <c:pt idx="2">
                  <c:v>1</c:v>
                </c:pt>
                <c:pt idx="3">
                  <c:v>1</c:v>
                </c:pt>
                <c:pt idx="4">
                  <c:v>1</c:v>
                </c:pt>
                <c:pt idx="5">
                  <c:v>1</c:v>
                </c:pt>
                <c:pt idx="6">
                  <c:v>1</c:v>
                </c:pt>
                <c:pt idx="7">
                  <c:v>1</c:v>
                </c:pt>
                <c:pt idx="8">
                  <c:v>1</c:v>
                </c:pt>
                <c:pt idx="9">
                  <c:v>1</c:v>
                </c:pt>
                <c:pt idx="10">
                  <c:v>1</c:v>
                </c:pt>
                <c:pt idx="11">
                  <c:v>1</c:v>
                </c:pt>
                <c:pt idx="12">
                  <c:v>1</c:v>
                </c:pt>
                <c:pt idx="13">
                  <c:v>1</c:v>
                </c:pt>
                <c:pt idx="14">
                  <c:v>1</c:v>
                </c:pt>
                <c:pt idx="15">
                  <c:v>1</c:v>
                </c:pt>
                <c:pt idx="16">
                  <c:v>1</c:v>
                </c:pt>
                <c:pt idx="17">
                  <c:v>1</c:v>
                </c:pt>
                <c:pt idx="18">
                  <c:v>1</c:v>
                </c:pt>
                <c:pt idx="19">
                  <c:v>1</c:v>
                </c:pt>
                <c:pt idx="20">
                  <c:v>1</c:v>
                </c:pt>
                <c:pt idx="21">
                  <c:v>1</c:v>
                </c:pt>
                <c:pt idx="22">
                  <c:v>1</c:v>
                </c:pt>
                <c:pt idx="23">
                  <c:v>1</c:v>
                </c:pt>
                <c:pt idx="24">
                  <c:v>1</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2-45B3-4B0C-A35C-92D01C22A25F}"/>
            </c:ext>
          </c:extLst>
        </c:ser>
        <c:ser>
          <c:idx val="5"/>
          <c:order val="3"/>
          <c:tx>
            <c:v>+1s</c:v>
          </c:tx>
          <c:spPr>
            <a:ln>
              <a:solidFill>
                <a:srgbClr val="92D050"/>
              </a:solidFill>
              <a:prstDash val="solid"/>
            </a:ln>
          </c:spPr>
          <c:marker>
            <c:symbol val="none"/>
          </c:marker>
          <c:xVal>
            <c:numRef>
              <c:f>Hilfstabelle!$J$7:$J$31</c:f>
              <c:numCache>
                <c:formatCode>General</c:formatCode>
                <c:ptCount val="25"/>
                <c:pt idx="0">
                  <c:v>5</c:v>
                </c:pt>
                <c:pt idx="1">
                  <c:v>5</c:v>
                </c:pt>
                <c:pt idx="2">
                  <c:v>5</c:v>
                </c:pt>
                <c:pt idx="3">
                  <c:v>5</c:v>
                </c:pt>
                <c:pt idx="4">
                  <c:v>5</c:v>
                </c:pt>
                <c:pt idx="5">
                  <c:v>5</c:v>
                </c:pt>
                <c:pt idx="6">
                  <c:v>5</c:v>
                </c:pt>
                <c:pt idx="7">
                  <c:v>5</c:v>
                </c:pt>
                <c:pt idx="8">
                  <c:v>5</c:v>
                </c:pt>
                <c:pt idx="9">
                  <c:v>5</c:v>
                </c:pt>
                <c:pt idx="10">
                  <c:v>5</c:v>
                </c:pt>
                <c:pt idx="11">
                  <c:v>5</c:v>
                </c:pt>
                <c:pt idx="12">
                  <c:v>5</c:v>
                </c:pt>
                <c:pt idx="13">
                  <c:v>5</c:v>
                </c:pt>
                <c:pt idx="14">
                  <c:v>5</c:v>
                </c:pt>
                <c:pt idx="15">
                  <c:v>5</c:v>
                </c:pt>
                <c:pt idx="16">
                  <c:v>5</c:v>
                </c:pt>
                <c:pt idx="17">
                  <c:v>5</c:v>
                </c:pt>
                <c:pt idx="18">
                  <c:v>5</c:v>
                </c:pt>
                <c:pt idx="19">
                  <c:v>5</c:v>
                </c:pt>
                <c:pt idx="20">
                  <c:v>5</c:v>
                </c:pt>
                <c:pt idx="21">
                  <c:v>5</c:v>
                </c:pt>
                <c:pt idx="22">
                  <c:v>5</c:v>
                </c:pt>
                <c:pt idx="23">
                  <c:v>5</c:v>
                </c:pt>
                <c:pt idx="24">
                  <c:v>5</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3-45B3-4B0C-A35C-92D01C22A25F}"/>
            </c:ext>
          </c:extLst>
        </c:ser>
        <c:ser>
          <c:idx val="6"/>
          <c:order val="4"/>
          <c:tx>
            <c:v>+2s</c:v>
          </c:tx>
          <c:spPr>
            <a:ln>
              <a:solidFill>
                <a:srgbClr val="FFC000"/>
              </a:solidFill>
            </a:ln>
          </c:spPr>
          <c:marker>
            <c:symbol val="none"/>
          </c:marker>
          <c:xVal>
            <c:numRef>
              <c:f>Hilfstabelle!$K$7:$K$31</c:f>
              <c:numCache>
                <c:formatCode>General</c:formatCode>
                <c:ptCount val="25"/>
                <c:pt idx="0">
                  <c:v>6</c:v>
                </c:pt>
                <c:pt idx="1">
                  <c:v>6</c:v>
                </c:pt>
                <c:pt idx="2">
                  <c:v>6</c:v>
                </c:pt>
                <c:pt idx="3">
                  <c:v>6</c:v>
                </c:pt>
                <c:pt idx="4">
                  <c:v>6</c:v>
                </c:pt>
                <c:pt idx="5">
                  <c:v>6</c:v>
                </c:pt>
                <c:pt idx="6">
                  <c:v>6</c:v>
                </c:pt>
                <c:pt idx="7">
                  <c:v>6</c:v>
                </c:pt>
                <c:pt idx="8">
                  <c:v>6</c:v>
                </c:pt>
                <c:pt idx="9">
                  <c:v>6</c:v>
                </c:pt>
                <c:pt idx="10">
                  <c:v>6</c:v>
                </c:pt>
                <c:pt idx="11">
                  <c:v>6</c:v>
                </c:pt>
                <c:pt idx="12">
                  <c:v>6</c:v>
                </c:pt>
                <c:pt idx="13">
                  <c:v>6</c:v>
                </c:pt>
                <c:pt idx="14">
                  <c:v>6</c:v>
                </c:pt>
                <c:pt idx="15">
                  <c:v>6</c:v>
                </c:pt>
                <c:pt idx="16">
                  <c:v>6</c:v>
                </c:pt>
                <c:pt idx="17">
                  <c:v>6</c:v>
                </c:pt>
                <c:pt idx="18">
                  <c:v>6</c:v>
                </c:pt>
                <c:pt idx="19">
                  <c:v>6</c:v>
                </c:pt>
                <c:pt idx="20">
                  <c:v>6</c:v>
                </c:pt>
                <c:pt idx="21">
                  <c:v>6</c:v>
                </c:pt>
                <c:pt idx="22">
                  <c:v>6</c:v>
                </c:pt>
                <c:pt idx="23">
                  <c:v>6</c:v>
                </c:pt>
                <c:pt idx="24">
                  <c:v>6</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4-45B3-4B0C-A35C-92D01C22A25F}"/>
            </c:ext>
          </c:extLst>
        </c:ser>
        <c:ser>
          <c:idx val="7"/>
          <c:order val="5"/>
          <c:tx>
            <c:v>+3s</c:v>
          </c:tx>
          <c:spPr>
            <a:ln>
              <a:solidFill>
                <a:srgbClr val="FF0000"/>
              </a:solidFill>
            </a:ln>
          </c:spPr>
          <c:marker>
            <c:symbol val="none"/>
          </c:marker>
          <c:xVal>
            <c:numRef>
              <c:f>Hilfstabelle!$L$7:$L$31</c:f>
              <c:numCache>
                <c:formatCode>General</c:formatCode>
                <c:ptCount val="25"/>
                <c:pt idx="0">
                  <c:v>7</c:v>
                </c:pt>
                <c:pt idx="1">
                  <c:v>7</c:v>
                </c:pt>
                <c:pt idx="2">
                  <c:v>7</c:v>
                </c:pt>
                <c:pt idx="3">
                  <c:v>7</c:v>
                </c:pt>
                <c:pt idx="4">
                  <c:v>7</c:v>
                </c:pt>
                <c:pt idx="5">
                  <c:v>7</c:v>
                </c:pt>
                <c:pt idx="6">
                  <c:v>7</c:v>
                </c:pt>
                <c:pt idx="7">
                  <c:v>7</c:v>
                </c:pt>
                <c:pt idx="8">
                  <c:v>7</c:v>
                </c:pt>
                <c:pt idx="9">
                  <c:v>7</c:v>
                </c:pt>
                <c:pt idx="10">
                  <c:v>7</c:v>
                </c:pt>
                <c:pt idx="11">
                  <c:v>7</c:v>
                </c:pt>
                <c:pt idx="12">
                  <c:v>7</c:v>
                </c:pt>
                <c:pt idx="13">
                  <c:v>7</c:v>
                </c:pt>
                <c:pt idx="14">
                  <c:v>7</c:v>
                </c:pt>
                <c:pt idx="15">
                  <c:v>7</c:v>
                </c:pt>
                <c:pt idx="16">
                  <c:v>7</c:v>
                </c:pt>
                <c:pt idx="17">
                  <c:v>7</c:v>
                </c:pt>
                <c:pt idx="18">
                  <c:v>7</c:v>
                </c:pt>
                <c:pt idx="19">
                  <c:v>7</c:v>
                </c:pt>
                <c:pt idx="20">
                  <c:v>7</c:v>
                </c:pt>
                <c:pt idx="21">
                  <c:v>7</c:v>
                </c:pt>
                <c:pt idx="22">
                  <c:v>7</c:v>
                </c:pt>
                <c:pt idx="23">
                  <c:v>7</c:v>
                </c:pt>
                <c:pt idx="24">
                  <c:v>7</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5-45B3-4B0C-A35C-92D01C22A25F}"/>
            </c:ext>
          </c:extLst>
        </c:ser>
        <c:ser>
          <c:idx val="2"/>
          <c:order val="6"/>
          <c:tx>
            <c:v>X</c:v>
          </c:tx>
          <c:marker>
            <c:symbol val="none"/>
          </c:marker>
          <c:xVal>
            <c:numRef>
              <c:f>Hilfstabelle!$I$7:$I$31</c:f>
              <c:numCache>
                <c:formatCode>General</c:formatCode>
                <c:ptCount val="25"/>
                <c:pt idx="0">
                  <c:v>4</c:v>
                </c:pt>
                <c:pt idx="1">
                  <c:v>4</c:v>
                </c:pt>
                <c:pt idx="2">
                  <c:v>4</c:v>
                </c:pt>
                <c:pt idx="3">
                  <c:v>4</c:v>
                </c:pt>
                <c:pt idx="4">
                  <c:v>4</c:v>
                </c:pt>
                <c:pt idx="5">
                  <c:v>4</c:v>
                </c:pt>
                <c:pt idx="6">
                  <c:v>4</c:v>
                </c:pt>
                <c:pt idx="7">
                  <c:v>4</c:v>
                </c:pt>
                <c:pt idx="8">
                  <c:v>4</c:v>
                </c:pt>
                <c:pt idx="9">
                  <c:v>4</c:v>
                </c:pt>
                <c:pt idx="10">
                  <c:v>4</c:v>
                </c:pt>
                <c:pt idx="11">
                  <c:v>4</c:v>
                </c:pt>
                <c:pt idx="12">
                  <c:v>4</c:v>
                </c:pt>
                <c:pt idx="13">
                  <c:v>4</c:v>
                </c:pt>
                <c:pt idx="14">
                  <c:v>4</c:v>
                </c:pt>
                <c:pt idx="15">
                  <c:v>4</c:v>
                </c:pt>
                <c:pt idx="16">
                  <c:v>4</c:v>
                </c:pt>
                <c:pt idx="17">
                  <c:v>4</c:v>
                </c:pt>
                <c:pt idx="18">
                  <c:v>4</c:v>
                </c:pt>
                <c:pt idx="19">
                  <c:v>4</c:v>
                </c:pt>
                <c:pt idx="20">
                  <c:v>4</c:v>
                </c:pt>
                <c:pt idx="21">
                  <c:v>4</c:v>
                </c:pt>
                <c:pt idx="22">
                  <c:v>4</c:v>
                </c:pt>
                <c:pt idx="23">
                  <c:v>4</c:v>
                </c:pt>
                <c:pt idx="24">
                  <c:v>4</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6-45B3-4B0C-A35C-92D01C22A25F}"/>
            </c:ext>
          </c:extLst>
        </c:ser>
        <c:ser>
          <c:idx val="0"/>
          <c:order val="7"/>
          <c:tx>
            <c:v>Messwerte</c:v>
          </c:tx>
          <c:marker>
            <c:symbol val="circle"/>
            <c:size val="6"/>
            <c:spPr>
              <a:solidFill>
                <a:srgbClr val="FF0000"/>
              </a:solidFill>
              <a:ln w="9525"/>
            </c:spPr>
          </c:marker>
          <c:xVal>
            <c:numRef>
              <c:f>Hilfstabelle!$E$91:$E$115</c:f>
              <c:numCache>
                <c:formatCode>General</c:formatCode>
                <c:ptCount val="25"/>
                <c:pt idx="0">
                  <c:v>#N/A</c:v>
                </c:pt>
                <c:pt idx="1">
                  <c:v>#N/A</c:v>
                </c:pt>
                <c:pt idx="2">
                  <c:v>#N/A</c:v>
                </c:pt>
                <c:pt idx="3">
                  <c:v>#N/A</c:v>
                </c:pt>
                <c:pt idx="4">
                  <c:v>#N/A</c:v>
                </c:pt>
                <c:pt idx="5">
                  <c:v>#N/A</c:v>
                </c:pt>
                <c:pt idx="6">
                  <c:v>#N/A</c:v>
                </c:pt>
                <c:pt idx="7">
                  <c:v>#N/A</c:v>
                </c:pt>
                <c:pt idx="8">
                  <c:v>#N/A</c:v>
                </c:pt>
                <c:pt idx="9">
                  <c:v>#N/A</c:v>
                </c:pt>
                <c:pt idx="10">
                  <c:v>#N/A</c:v>
                </c:pt>
                <c:pt idx="11">
                  <c:v>#N/A</c:v>
                </c:pt>
                <c:pt idx="12">
                  <c:v>#N/A</c:v>
                </c:pt>
                <c:pt idx="13">
                  <c:v>#N/A</c:v>
                </c:pt>
                <c:pt idx="14">
                  <c:v>#N/A</c:v>
                </c:pt>
                <c:pt idx="15">
                  <c:v>#N/A</c:v>
                </c:pt>
                <c:pt idx="16">
                  <c:v>#N/A</c:v>
                </c:pt>
                <c:pt idx="17">
                  <c:v>#N/A</c:v>
                </c:pt>
                <c:pt idx="18">
                  <c:v>#N/A</c:v>
                </c:pt>
                <c:pt idx="19">
                  <c:v>#N/A</c:v>
                </c:pt>
                <c:pt idx="20">
                  <c:v>#N/A</c:v>
                </c:pt>
                <c:pt idx="21">
                  <c:v>#N/A</c:v>
                </c:pt>
                <c:pt idx="22">
                  <c:v>#N/A</c:v>
                </c:pt>
                <c:pt idx="23">
                  <c:v>#N/A</c:v>
                </c:pt>
                <c:pt idx="24">
                  <c:v>#N/A</c:v>
                </c:pt>
              </c:numCache>
            </c:numRef>
          </c:xVal>
          <c:yVal>
            <c:numRef>
              <c:f>Hilfstabelle!$D$91:$D$115</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7-45B3-4B0C-A35C-92D01C22A25F}"/>
            </c:ext>
          </c:extLst>
        </c:ser>
        <c:dLbls>
          <c:showLegendKey val="0"/>
          <c:showVal val="0"/>
          <c:showCatName val="0"/>
          <c:showSerName val="0"/>
          <c:showPercent val="0"/>
          <c:showBubbleSize val="0"/>
        </c:dLbls>
        <c:axId val="84320256"/>
        <c:axId val="84322176"/>
      </c:scatterChart>
      <c:valAx>
        <c:axId val="84320256"/>
        <c:scaling>
          <c:orientation val="minMax"/>
          <c:max val="8"/>
          <c:min val="0"/>
        </c:scaling>
        <c:delete val="0"/>
        <c:axPos val="t"/>
        <c:majorGridlines>
          <c:spPr>
            <a:ln>
              <a:noFill/>
            </a:ln>
          </c:spPr>
        </c:majorGridlines>
        <c:numFmt formatCode="General" sourceLinked="1"/>
        <c:majorTickMark val="out"/>
        <c:minorTickMark val="none"/>
        <c:tickLblPos val="none"/>
        <c:spPr>
          <a:ln>
            <a:noFill/>
            <a:prstDash val="sysDash"/>
          </a:ln>
        </c:spPr>
        <c:crossAx val="84322176"/>
        <c:crossesAt val="0"/>
        <c:crossBetween val="midCat"/>
        <c:majorUnit val="1"/>
      </c:valAx>
      <c:valAx>
        <c:axId val="84322176"/>
        <c:scaling>
          <c:orientation val="maxMin"/>
        </c:scaling>
        <c:delete val="0"/>
        <c:axPos val="l"/>
        <c:majorGridlines>
          <c:spPr>
            <a:ln>
              <a:noFill/>
              <a:prstDash val="sysDash"/>
            </a:ln>
          </c:spPr>
        </c:majorGridlines>
        <c:numFmt formatCode="General" sourceLinked="1"/>
        <c:majorTickMark val="out"/>
        <c:minorTickMark val="none"/>
        <c:tickLblPos val="none"/>
        <c:spPr>
          <a:noFill/>
          <a:ln>
            <a:noFill/>
            <a:prstDash val="solid"/>
          </a:ln>
        </c:spPr>
        <c:crossAx val="84320256"/>
        <c:crosses val="autoZero"/>
        <c:crossBetween val="midCat"/>
        <c:majorUnit val="1"/>
      </c:valAx>
      <c:spPr>
        <a:noFill/>
        <a:ln>
          <a:noFill/>
        </a:ln>
        <a:effectLst/>
      </c:spPr>
    </c:plotArea>
    <c:plotVisOnly val="1"/>
    <c:dispBlanksAs val="gap"/>
    <c:showDLblsOverMax val="0"/>
  </c:chart>
  <c:spPr>
    <a:noFill/>
    <a:ln w="0">
      <a:noFill/>
    </a:ln>
  </c:spPr>
  <c:printSettings>
    <c:headerFooter/>
    <c:pageMargins b="0.78740157499999996" l="0.7" r="0.7" t="0.78740157499999996" header="0.3" footer="0.3"/>
    <c:pageSetup orientation="portrait"/>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de-DE"/>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1.1466222643713825E-2"/>
          <c:y val="0"/>
          <c:w val="0.98322567816202466"/>
          <c:h val="1"/>
        </c:manualLayout>
      </c:layout>
      <c:scatterChart>
        <c:scatterStyle val="lineMarker"/>
        <c:varyColors val="0"/>
        <c:ser>
          <c:idx val="1"/>
          <c:order val="0"/>
          <c:tx>
            <c:v>-1s</c:v>
          </c:tx>
          <c:spPr>
            <a:ln>
              <a:solidFill>
                <a:srgbClr val="92D050"/>
              </a:solidFill>
              <a:prstDash val="solid"/>
            </a:ln>
          </c:spPr>
          <c:marker>
            <c:symbol val="none"/>
          </c:marker>
          <c:xVal>
            <c:numRef>
              <c:f>Hilfstabelle!$H$7:$H$31</c:f>
              <c:numCache>
                <c:formatCode>General</c:formatCode>
                <c:ptCount val="25"/>
                <c:pt idx="0">
                  <c:v>3</c:v>
                </c:pt>
                <c:pt idx="1">
                  <c:v>3</c:v>
                </c:pt>
                <c:pt idx="2">
                  <c:v>3</c:v>
                </c:pt>
                <c:pt idx="3">
                  <c:v>3</c:v>
                </c:pt>
                <c:pt idx="4">
                  <c:v>3</c:v>
                </c:pt>
                <c:pt idx="5">
                  <c:v>3</c:v>
                </c:pt>
                <c:pt idx="6">
                  <c:v>3</c:v>
                </c:pt>
                <c:pt idx="7">
                  <c:v>3</c:v>
                </c:pt>
                <c:pt idx="8">
                  <c:v>3</c:v>
                </c:pt>
                <c:pt idx="9">
                  <c:v>3</c:v>
                </c:pt>
                <c:pt idx="10">
                  <c:v>3</c:v>
                </c:pt>
                <c:pt idx="11">
                  <c:v>3</c:v>
                </c:pt>
                <c:pt idx="12">
                  <c:v>3</c:v>
                </c:pt>
                <c:pt idx="13">
                  <c:v>3</c:v>
                </c:pt>
                <c:pt idx="14">
                  <c:v>3</c:v>
                </c:pt>
                <c:pt idx="15">
                  <c:v>3</c:v>
                </c:pt>
                <c:pt idx="16">
                  <c:v>3</c:v>
                </c:pt>
                <c:pt idx="17">
                  <c:v>3</c:v>
                </c:pt>
                <c:pt idx="18">
                  <c:v>3</c:v>
                </c:pt>
                <c:pt idx="19">
                  <c:v>3</c:v>
                </c:pt>
                <c:pt idx="20">
                  <c:v>3</c:v>
                </c:pt>
                <c:pt idx="21">
                  <c:v>3</c:v>
                </c:pt>
                <c:pt idx="22">
                  <c:v>3</c:v>
                </c:pt>
                <c:pt idx="23">
                  <c:v>3</c:v>
                </c:pt>
                <c:pt idx="24">
                  <c:v>3</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0-F15B-4829-A29E-D3AD52788A14}"/>
            </c:ext>
          </c:extLst>
        </c:ser>
        <c:ser>
          <c:idx val="3"/>
          <c:order val="1"/>
          <c:tx>
            <c:v>-2s</c:v>
          </c:tx>
          <c:spPr>
            <a:ln>
              <a:solidFill>
                <a:srgbClr val="FFC000"/>
              </a:solidFill>
            </a:ln>
          </c:spPr>
          <c:marker>
            <c:symbol val="none"/>
          </c:marker>
          <c:xVal>
            <c:numRef>
              <c:f>Hilfstabelle!$G$7:$G$31</c:f>
              <c:numCache>
                <c:formatCode>General</c:formatCode>
                <c:ptCount val="25"/>
                <c:pt idx="0">
                  <c:v>2</c:v>
                </c:pt>
                <c:pt idx="1">
                  <c:v>2</c:v>
                </c:pt>
                <c:pt idx="2">
                  <c:v>2</c:v>
                </c:pt>
                <c:pt idx="3">
                  <c:v>2</c:v>
                </c:pt>
                <c:pt idx="4">
                  <c:v>2</c:v>
                </c:pt>
                <c:pt idx="5">
                  <c:v>2</c:v>
                </c:pt>
                <c:pt idx="6">
                  <c:v>2</c:v>
                </c:pt>
                <c:pt idx="7">
                  <c:v>2</c:v>
                </c:pt>
                <c:pt idx="8">
                  <c:v>2</c:v>
                </c:pt>
                <c:pt idx="9">
                  <c:v>2</c:v>
                </c:pt>
                <c:pt idx="10">
                  <c:v>2</c:v>
                </c:pt>
                <c:pt idx="11">
                  <c:v>2</c:v>
                </c:pt>
                <c:pt idx="12">
                  <c:v>2</c:v>
                </c:pt>
                <c:pt idx="13">
                  <c:v>2</c:v>
                </c:pt>
                <c:pt idx="14">
                  <c:v>2</c:v>
                </c:pt>
                <c:pt idx="15">
                  <c:v>2</c:v>
                </c:pt>
                <c:pt idx="16">
                  <c:v>2</c:v>
                </c:pt>
                <c:pt idx="17">
                  <c:v>2</c:v>
                </c:pt>
                <c:pt idx="18">
                  <c:v>2</c:v>
                </c:pt>
                <c:pt idx="19">
                  <c:v>2</c:v>
                </c:pt>
                <c:pt idx="20">
                  <c:v>2</c:v>
                </c:pt>
                <c:pt idx="21">
                  <c:v>2</c:v>
                </c:pt>
                <c:pt idx="22">
                  <c:v>2</c:v>
                </c:pt>
                <c:pt idx="23">
                  <c:v>2</c:v>
                </c:pt>
                <c:pt idx="24">
                  <c:v>2</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1-F15B-4829-A29E-D3AD52788A14}"/>
            </c:ext>
          </c:extLst>
        </c:ser>
        <c:ser>
          <c:idx val="4"/>
          <c:order val="2"/>
          <c:tx>
            <c:v>-3s</c:v>
          </c:tx>
          <c:spPr>
            <a:ln>
              <a:solidFill>
                <a:srgbClr val="FF0000"/>
              </a:solidFill>
            </a:ln>
          </c:spPr>
          <c:marker>
            <c:symbol val="none"/>
          </c:marker>
          <c:xVal>
            <c:numRef>
              <c:f>Hilfstabelle!$F$7:$F$31</c:f>
              <c:numCache>
                <c:formatCode>General</c:formatCode>
                <c:ptCount val="25"/>
                <c:pt idx="0">
                  <c:v>1</c:v>
                </c:pt>
                <c:pt idx="1">
                  <c:v>1</c:v>
                </c:pt>
                <c:pt idx="2">
                  <c:v>1</c:v>
                </c:pt>
                <c:pt idx="3">
                  <c:v>1</c:v>
                </c:pt>
                <c:pt idx="4">
                  <c:v>1</c:v>
                </c:pt>
                <c:pt idx="5">
                  <c:v>1</c:v>
                </c:pt>
                <c:pt idx="6">
                  <c:v>1</c:v>
                </c:pt>
                <c:pt idx="7">
                  <c:v>1</c:v>
                </c:pt>
                <c:pt idx="8">
                  <c:v>1</c:v>
                </c:pt>
                <c:pt idx="9">
                  <c:v>1</c:v>
                </c:pt>
                <c:pt idx="10">
                  <c:v>1</c:v>
                </c:pt>
                <c:pt idx="11">
                  <c:v>1</c:v>
                </c:pt>
                <c:pt idx="12">
                  <c:v>1</c:v>
                </c:pt>
                <c:pt idx="13">
                  <c:v>1</c:v>
                </c:pt>
                <c:pt idx="14">
                  <c:v>1</c:v>
                </c:pt>
                <c:pt idx="15">
                  <c:v>1</c:v>
                </c:pt>
                <c:pt idx="16">
                  <c:v>1</c:v>
                </c:pt>
                <c:pt idx="17">
                  <c:v>1</c:v>
                </c:pt>
                <c:pt idx="18">
                  <c:v>1</c:v>
                </c:pt>
                <c:pt idx="19">
                  <c:v>1</c:v>
                </c:pt>
                <c:pt idx="20">
                  <c:v>1</c:v>
                </c:pt>
                <c:pt idx="21">
                  <c:v>1</c:v>
                </c:pt>
                <c:pt idx="22">
                  <c:v>1</c:v>
                </c:pt>
                <c:pt idx="23">
                  <c:v>1</c:v>
                </c:pt>
                <c:pt idx="24">
                  <c:v>1</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2-F15B-4829-A29E-D3AD52788A14}"/>
            </c:ext>
          </c:extLst>
        </c:ser>
        <c:ser>
          <c:idx val="5"/>
          <c:order val="3"/>
          <c:tx>
            <c:v>+1s</c:v>
          </c:tx>
          <c:spPr>
            <a:ln>
              <a:solidFill>
                <a:srgbClr val="92D050"/>
              </a:solidFill>
              <a:prstDash val="solid"/>
            </a:ln>
          </c:spPr>
          <c:marker>
            <c:symbol val="none"/>
          </c:marker>
          <c:xVal>
            <c:numRef>
              <c:f>Hilfstabelle!$J$7:$J$31</c:f>
              <c:numCache>
                <c:formatCode>General</c:formatCode>
                <c:ptCount val="25"/>
                <c:pt idx="0">
                  <c:v>5</c:v>
                </c:pt>
                <c:pt idx="1">
                  <c:v>5</c:v>
                </c:pt>
                <c:pt idx="2">
                  <c:v>5</c:v>
                </c:pt>
                <c:pt idx="3">
                  <c:v>5</c:v>
                </c:pt>
                <c:pt idx="4">
                  <c:v>5</c:v>
                </c:pt>
                <c:pt idx="5">
                  <c:v>5</c:v>
                </c:pt>
                <c:pt idx="6">
                  <c:v>5</c:v>
                </c:pt>
                <c:pt idx="7">
                  <c:v>5</c:v>
                </c:pt>
                <c:pt idx="8">
                  <c:v>5</c:v>
                </c:pt>
                <c:pt idx="9">
                  <c:v>5</c:v>
                </c:pt>
                <c:pt idx="10">
                  <c:v>5</c:v>
                </c:pt>
                <c:pt idx="11">
                  <c:v>5</c:v>
                </c:pt>
                <c:pt idx="12">
                  <c:v>5</c:v>
                </c:pt>
                <c:pt idx="13">
                  <c:v>5</c:v>
                </c:pt>
                <c:pt idx="14">
                  <c:v>5</c:v>
                </c:pt>
                <c:pt idx="15">
                  <c:v>5</c:v>
                </c:pt>
                <c:pt idx="16">
                  <c:v>5</c:v>
                </c:pt>
                <c:pt idx="17">
                  <c:v>5</c:v>
                </c:pt>
                <c:pt idx="18">
                  <c:v>5</c:v>
                </c:pt>
                <c:pt idx="19">
                  <c:v>5</c:v>
                </c:pt>
                <c:pt idx="20">
                  <c:v>5</c:v>
                </c:pt>
                <c:pt idx="21">
                  <c:v>5</c:v>
                </c:pt>
                <c:pt idx="22">
                  <c:v>5</c:v>
                </c:pt>
                <c:pt idx="23">
                  <c:v>5</c:v>
                </c:pt>
                <c:pt idx="24">
                  <c:v>5</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3-F15B-4829-A29E-D3AD52788A14}"/>
            </c:ext>
          </c:extLst>
        </c:ser>
        <c:ser>
          <c:idx val="6"/>
          <c:order val="4"/>
          <c:tx>
            <c:v>+2s</c:v>
          </c:tx>
          <c:spPr>
            <a:ln>
              <a:solidFill>
                <a:srgbClr val="FFC000"/>
              </a:solidFill>
            </a:ln>
          </c:spPr>
          <c:marker>
            <c:symbol val="none"/>
          </c:marker>
          <c:xVal>
            <c:numRef>
              <c:f>Hilfstabelle!$K$7:$K$31</c:f>
              <c:numCache>
                <c:formatCode>General</c:formatCode>
                <c:ptCount val="25"/>
                <c:pt idx="0">
                  <c:v>6</c:v>
                </c:pt>
                <c:pt idx="1">
                  <c:v>6</c:v>
                </c:pt>
                <c:pt idx="2">
                  <c:v>6</c:v>
                </c:pt>
                <c:pt idx="3">
                  <c:v>6</c:v>
                </c:pt>
                <c:pt idx="4">
                  <c:v>6</c:v>
                </c:pt>
                <c:pt idx="5">
                  <c:v>6</c:v>
                </c:pt>
                <c:pt idx="6">
                  <c:v>6</c:v>
                </c:pt>
                <c:pt idx="7">
                  <c:v>6</c:v>
                </c:pt>
                <c:pt idx="8">
                  <c:v>6</c:v>
                </c:pt>
                <c:pt idx="9">
                  <c:v>6</c:v>
                </c:pt>
                <c:pt idx="10">
                  <c:v>6</c:v>
                </c:pt>
                <c:pt idx="11">
                  <c:v>6</c:v>
                </c:pt>
                <c:pt idx="12">
                  <c:v>6</c:v>
                </c:pt>
                <c:pt idx="13">
                  <c:v>6</c:v>
                </c:pt>
                <c:pt idx="14">
                  <c:v>6</c:v>
                </c:pt>
                <c:pt idx="15">
                  <c:v>6</c:v>
                </c:pt>
                <c:pt idx="16">
                  <c:v>6</c:v>
                </c:pt>
                <c:pt idx="17">
                  <c:v>6</c:v>
                </c:pt>
                <c:pt idx="18">
                  <c:v>6</c:v>
                </c:pt>
                <c:pt idx="19">
                  <c:v>6</c:v>
                </c:pt>
                <c:pt idx="20">
                  <c:v>6</c:v>
                </c:pt>
                <c:pt idx="21">
                  <c:v>6</c:v>
                </c:pt>
                <c:pt idx="22">
                  <c:v>6</c:v>
                </c:pt>
                <c:pt idx="23">
                  <c:v>6</c:v>
                </c:pt>
                <c:pt idx="24">
                  <c:v>6</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4-F15B-4829-A29E-D3AD52788A14}"/>
            </c:ext>
          </c:extLst>
        </c:ser>
        <c:ser>
          <c:idx val="7"/>
          <c:order val="5"/>
          <c:tx>
            <c:v>+3s</c:v>
          </c:tx>
          <c:spPr>
            <a:ln>
              <a:solidFill>
                <a:srgbClr val="FF0000"/>
              </a:solidFill>
            </a:ln>
          </c:spPr>
          <c:marker>
            <c:symbol val="none"/>
          </c:marker>
          <c:xVal>
            <c:numRef>
              <c:f>Hilfstabelle!$L$7:$L$31</c:f>
              <c:numCache>
                <c:formatCode>General</c:formatCode>
                <c:ptCount val="25"/>
                <c:pt idx="0">
                  <c:v>7</c:v>
                </c:pt>
                <c:pt idx="1">
                  <c:v>7</c:v>
                </c:pt>
                <c:pt idx="2">
                  <c:v>7</c:v>
                </c:pt>
                <c:pt idx="3">
                  <c:v>7</c:v>
                </c:pt>
                <c:pt idx="4">
                  <c:v>7</c:v>
                </c:pt>
                <c:pt idx="5">
                  <c:v>7</c:v>
                </c:pt>
                <c:pt idx="6">
                  <c:v>7</c:v>
                </c:pt>
                <c:pt idx="7">
                  <c:v>7</c:v>
                </c:pt>
                <c:pt idx="8">
                  <c:v>7</c:v>
                </c:pt>
                <c:pt idx="9">
                  <c:v>7</c:v>
                </c:pt>
                <c:pt idx="10">
                  <c:v>7</c:v>
                </c:pt>
                <c:pt idx="11">
                  <c:v>7</c:v>
                </c:pt>
                <c:pt idx="12">
                  <c:v>7</c:v>
                </c:pt>
                <c:pt idx="13">
                  <c:v>7</c:v>
                </c:pt>
                <c:pt idx="14">
                  <c:v>7</c:v>
                </c:pt>
                <c:pt idx="15">
                  <c:v>7</c:v>
                </c:pt>
                <c:pt idx="16">
                  <c:v>7</c:v>
                </c:pt>
                <c:pt idx="17">
                  <c:v>7</c:v>
                </c:pt>
                <c:pt idx="18">
                  <c:v>7</c:v>
                </c:pt>
                <c:pt idx="19">
                  <c:v>7</c:v>
                </c:pt>
                <c:pt idx="20">
                  <c:v>7</c:v>
                </c:pt>
                <c:pt idx="21">
                  <c:v>7</c:v>
                </c:pt>
                <c:pt idx="22">
                  <c:v>7</c:v>
                </c:pt>
                <c:pt idx="23">
                  <c:v>7</c:v>
                </c:pt>
                <c:pt idx="24">
                  <c:v>7</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5-F15B-4829-A29E-D3AD52788A14}"/>
            </c:ext>
          </c:extLst>
        </c:ser>
        <c:ser>
          <c:idx val="2"/>
          <c:order val="6"/>
          <c:tx>
            <c:v>X</c:v>
          </c:tx>
          <c:marker>
            <c:symbol val="none"/>
          </c:marker>
          <c:xVal>
            <c:numRef>
              <c:f>Hilfstabelle!$I$7:$I$31</c:f>
              <c:numCache>
                <c:formatCode>General</c:formatCode>
                <c:ptCount val="25"/>
                <c:pt idx="0">
                  <c:v>4</c:v>
                </c:pt>
                <c:pt idx="1">
                  <c:v>4</c:v>
                </c:pt>
                <c:pt idx="2">
                  <c:v>4</c:v>
                </c:pt>
                <c:pt idx="3">
                  <c:v>4</c:v>
                </c:pt>
                <c:pt idx="4">
                  <c:v>4</c:v>
                </c:pt>
                <c:pt idx="5">
                  <c:v>4</c:v>
                </c:pt>
                <c:pt idx="6">
                  <c:v>4</c:v>
                </c:pt>
                <c:pt idx="7">
                  <c:v>4</c:v>
                </c:pt>
                <c:pt idx="8">
                  <c:v>4</c:v>
                </c:pt>
                <c:pt idx="9">
                  <c:v>4</c:v>
                </c:pt>
                <c:pt idx="10">
                  <c:v>4</c:v>
                </c:pt>
                <c:pt idx="11">
                  <c:v>4</c:v>
                </c:pt>
                <c:pt idx="12">
                  <c:v>4</c:v>
                </c:pt>
                <c:pt idx="13">
                  <c:v>4</c:v>
                </c:pt>
                <c:pt idx="14">
                  <c:v>4</c:v>
                </c:pt>
                <c:pt idx="15">
                  <c:v>4</c:v>
                </c:pt>
                <c:pt idx="16">
                  <c:v>4</c:v>
                </c:pt>
                <c:pt idx="17">
                  <c:v>4</c:v>
                </c:pt>
                <c:pt idx="18">
                  <c:v>4</c:v>
                </c:pt>
                <c:pt idx="19">
                  <c:v>4</c:v>
                </c:pt>
                <c:pt idx="20">
                  <c:v>4</c:v>
                </c:pt>
                <c:pt idx="21">
                  <c:v>4</c:v>
                </c:pt>
                <c:pt idx="22">
                  <c:v>4</c:v>
                </c:pt>
                <c:pt idx="23">
                  <c:v>4</c:v>
                </c:pt>
                <c:pt idx="24">
                  <c:v>4</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6-F15B-4829-A29E-D3AD52788A14}"/>
            </c:ext>
          </c:extLst>
        </c:ser>
        <c:ser>
          <c:idx val="0"/>
          <c:order val="7"/>
          <c:tx>
            <c:v>Messwerte</c:v>
          </c:tx>
          <c:marker>
            <c:symbol val="circle"/>
            <c:size val="6"/>
            <c:spPr>
              <a:solidFill>
                <a:srgbClr val="FF0000"/>
              </a:solidFill>
              <a:ln w="9525"/>
            </c:spPr>
          </c:marker>
          <c:xVal>
            <c:numRef>
              <c:f>Hilfstabelle!$E$119:$E$143</c:f>
              <c:numCache>
                <c:formatCode>General</c:formatCode>
                <c:ptCount val="25"/>
                <c:pt idx="0">
                  <c:v>#N/A</c:v>
                </c:pt>
                <c:pt idx="1">
                  <c:v>#N/A</c:v>
                </c:pt>
                <c:pt idx="2">
                  <c:v>#N/A</c:v>
                </c:pt>
                <c:pt idx="3">
                  <c:v>#N/A</c:v>
                </c:pt>
                <c:pt idx="4">
                  <c:v>#N/A</c:v>
                </c:pt>
                <c:pt idx="5">
                  <c:v>#N/A</c:v>
                </c:pt>
                <c:pt idx="6">
                  <c:v>#N/A</c:v>
                </c:pt>
                <c:pt idx="7">
                  <c:v>#N/A</c:v>
                </c:pt>
                <c:pt idx="8">
                  <c:v>#N/A</c:v>
                </c:pt>
                <c:pt idx="9">
                  <c:v>#N/A</c:v>
                </c:pt>
                <c:pt idx="10">
                  <c:v>#N/A</c:v>
                </c:pt>
                <c:pt idx="11">
                  <c:v>#N/A</c:v>
                </c:pt>
                <c:pt idx="12">
                  <c:v>#N/A</c:v>
                </c:pt>
                <c:pt idx="13">
                  <c:v>#N/A</c:v>
                </c:pt>
                <c:pt idx="14">
                  <c:v>#N/A</c:v>
                </c:pt>
                <c:pt idx="15">
                  <c:v>#N/A</c:v>
                </c:pt>
                <c:pt idx="16">
                  <c:v>#N/A</c:v>
                </c:pt>
                <c:pt idx="17">
                  <c:v>#N/A</c:v>
                </c:pt>
                <c:pt idx="18">
                  <c:v>#N/A</c:v>
                </c:pt>
                <c:pt idx="19">
                  <c:v>#N/A</c:v>
                </c:pt>
                <c:pt idx="20">
                  <c:v>#N/A</c:v>
                </c:pt>
                <c:pt idx="21">
                  <c:v>#N/A</c:v>
                </c:pt>
                <c:pt idx="22">
                  <c:v>#N/A</c:v>
                </c:pt>
                <c:pt idx="23">
                  <c:v>#N/A</c:v>
                </c:pt>
                <c:pt idx="24">
                  <c:v>#N/A</c:v>
                </c:pt>
              </c:numCache>
            </c:numRef>
          </c:xVal>
          <c:yVal>
            <c:numRef>
              <c:f>Hilfstabelle!$D$119:$D$143</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7-F15B-4829-A29E-D3AD52788A14}"/>
            </c:ext>
          </c:extLst>
        </c:ser>
        <c:dLbls>
          <c:showLegendKey val="0"/>
          <c:showVal val="0"/>
          <c:showCatName val="0"/>
          <c:showSerName val="0"/>
          <c:showPercent val="0"/>
          <c:showBubbleSize val="0"/>
        </c:dLbls>
        <c:axId val="84369792"/>
        <c:axId val="84371712"/>
      </c:scatterChart>
      <c:valAx>
        <c:axId val="84369792"/>
        <c:scaling>
          <c:orientation val="minMax"/>
          <c:max val="8"/>
          <c:min val="0"/>
        </c:scaling>
        <c:delete val="0"/>
        <c:axPos val="t"/>
        <c:majorGridlines>
          <c:spPr>
            <a:ln>
              <a:noFill/>
            </a:ln>
          </c:spPr>
        </c:majorGridlines>
        <c:numFmt formatCode="General" sourceLinked="1"/>
        <c:majorTickMark val="out"/>
        <c:minorTickMark val="none"/>
        <c:tickLblPos val="none"/>
        <c:spPr>
          <a:ln>
            <a:noFill/>
            <a:prstDash val="sysDash"/>
          </a:ln>
        </c:spPr>
        <c:crossAx val="84371712"/>
        <c:crossesAt val="0"/>
        <c:crossBetween val="midCat"/>
        <c:majorUnit val="1"/>
      </c:valAx>
      <c:valAx>
        <c:axId val="84371712"/>
        <c:scaling>
          <c:orientation val="maxMin"/>
        </c:scaling>
        <c:delete val="0"/>
        <c:axPos val="l"/>
        <c:majorGridlines>
          <c:spPr>
            <a:ln>
              <a:noFill/>
              <a:prstDash val="sysDash"/>
            </a:ln>
          </c:spPr>
        </c:majorGridlines>
        <c:numFmt formatCode="General" sourceLinked="1"/>
        <c:majorTickMark val="out"/>
        <c:minorTickMark val="none"/>
        <c:tickLblPos val="none"/>
        <c:spPr>
          <a:noFill/>
          <a:ln>
            <a:noFill/>
            <a:prstDash val="solid"/>
          </a:ln>
        </c:spPr>
        <c:crossAx val="84369792"/>
        <c:crosses val="autoZero"/>
        <c:crossBetween val="midCat"/>
        <c:majorUnit val="1"/>
      </c:valAx>
      <c:spPr>
        <a:noFill/>
        <a:ln>
          <a:noFill/>
        </a:ln>
        <a:effectLst/>
      </c:spPr>
    </c:plotArea>
    <c:plotVisOnly val="1"/>
    <c:dispBlanksAs val="gap"/>
    <c:showDLblsOverMax val="0"/>
  </c:chart>
  <c:spPr>
    <a:noFill/>
    <a:ln w="0">
      <a:noFill/>
    </a:ln>
  </c:spPr>
  <c:printSettings>
    <c:headerFooter/>
    <c:pageMargins b="0.78740157499999996" l="0.7" r="0.7" t="0.78740157499999996" header="0.3" footer="0.3"/>
    <c:pageSetup orientation="portrait"/>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de-DE"/>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2.2733501347693662E-3"/>
          <c:y val="0"/>
          <c:w val="0.99772673966912906"/>
          <c:h val="1"/>
        </c:manualLayout>
      </c:layout>
      <c:scatterChart>
        <c:scatterStyle val="lineMarker"/>
        <c:varyColors val="0"/>
        <c:ser>
          <c:idx val="1"/>
          <c:order val="0"/>
          <c:tx>
            <c:v>-1s</c:v>
          </c:tx>
          <c:spPr>
            <a:ln>
              <a:solidFill>
                <a:srgbClr val="92D050"/>
              </a:solidFill>
              <a:prstDash val="solid"/>
            </a:ln>
          </c:spPr>
          <c:marker>
            <c:symbol val="none"/>
          </c:marker>
          <c:xVal>
            <c:numRef>
              <c:f>Hilfstabelle!$H$7:$H$31</c:f>
              <c:numCache>
                <c:formatCode>General</c:formatCode>
                <c:ptCount val="25"/>
                <c:pt idx="0">
                  <c:v>3</c:v>
                </c:pt>
                <c:pt idx="1">
                  <c:v>3</c:v>
                </c:pt>
                <c:pt idx="2">
                  <c:v>3</c:v>
                </c:pt>
                <c:pt idx="3">
                  <c:v>3</c:v>
                </c:pt>
                <c:pt idx="4">
                  <c:v>3</c:v>
                </c:pt>
                <c:pt idx="5">
                  <c:v>3</c:v>
                </c:pt>
                <c:pt idx="6">
                  <c:v>3</c:v>
                </c:pt>
                <c:pt idx="7">
                  <c:v>3</c:v>
                </c:pt>
                <c:pt idx="8">
                  <c:v>3</c:v>
                </c:pt>
                <c:pt idx="9">
                  <c:v>3</c:v>
                </c:pt>
                <c:pt idx="10">
                  <c:v>3</c:v>
                </c:pt>
                <c:pt idx="11">
                  <c:v>3</c:v>
                </c:pt>
                <c:pt idx="12">
                  <c:v>3</c:v>
                </c:pt>
                <c:pt idx="13">
                  <c:v>3</c:v>
                </c:pt>
                <c:pt idx="14">
                  <c:v>3</c:v>
                </c:pt>
                <c:pt idx="15">
                  <c:v>3</c:v>
                </c:pt>
                <c:pt idx="16">
                  <c:v>3</c:v>
                </c:pt>
                <c:pt idx="17">
                  <c:v>3</c:v>
                </c:pt>
                <c:pt idx="18">
                  <c:v>3</c:v>
                </c:pt>
                <c:pt idx="19">
                  <c:v>3</c:v>
                </c:pt>
                <c:pt idx="20">
                  <c:v>3</c:v>
                </c:pt>
                <c:pt idx="21">
                  <c:v>3</c:v>
                </c:pt>
                <c:pt idx="22">
                  <c:v>3</c:v>
                </c:pt>
                <c:pt idx="23">
                  <c:v>3</c:v>
                </c:pt>
                <c:pt idx="24">
                  <c:v>3</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0-630C-481F-811D-7BD137365069}"/>
            </c:ext>
          </c:extLst>
        </c:ser>
        <c:ser>
          <c:idx val="3"/>
          <c:order val="1"/>
          <c:tx>
            <c:v>-2s</c:v>
          </c:tx>
          <c:spPr>
            <a:ln>
              <a:solidFill>
                <a:srgbClr val="FFC000"/>
              </a:solidFill>
            </a:ln>
          </c:spPr>
          <c:marker>
            <c:symbol val="none"/>
          </c:marker>
          <c:xVal>
            <c:numRef>
              <c:f>Hilfstabelle!$G$7:$G$31</c:f>
              <c:numCache>
                <c:formatCode>General</c:formatCode>
                <c:ptCount val="25"/>
                <c:pt idx="0">
                  <c:v>2</c:v>
                </c:pt>
                <c:pt idx="1">
                  <c:v>2</c:v>
                </c:pt>
                <c:pt idx="2">
                  <c:v>2</c:v>
                </c:pt>
                <c:pt idx="3">
                  <c:v>2</c:v>
                </c:pt>
                <c:pt idx="4">
                  <c:v>2</c:v>
                </c:pt>
                <c:pt idx="5">
                  <c:v>2</c:v>
                </c:pt>
                <c:pt idx="6">
                  <c:v>2</c:v>
                </c:pt>
                <c:pt idx="7">
                  <c:v>2</c:v>
                </c:pt>
                <c:pt idx="8">
                  <c:v>2</c:v>
                </c:pt>
                <c:pt idx="9">
                  <c:v>2</c:v>
                </c:pt>
                <c:pt idx="10">
                  <c:v>2</c:v>
                </c:pt>
                <c:pt idx="11">
                  <c:v>2</c:v>
                </c:pt>
                <c:pt idx="12">
                  <c:v>2</c:v>
                </c:pt>
                <c:pt idx="13">
                  <c:v>2</c:v>
                </c:pt>
                <c:pt idx="14">
                  <c:v>2</c:v>
                </c:pt>
                <c:pt idx="15">
                  <c:v>2</c:v>
                </c:pt>
                <c:pt idx="16">
                  <c:v>2</c:v>
                </c:pt>
                <c:pt idx="17">
                  <c:v>2</c:v>
                </c:pt>
                <c:pt idx="18">
                  <c:v>2</c:v>
                </c:pt>
                <c:pt idx="19">
                  <c:v>2</c:v>
                </c:pt>
                <c:pt idx="20">
                  <c:v>2</c:v>
                </c:pt>
                <c:pt idx="21">
                  <c:v>2</c:v>
                </c:pt>
                <c:pt idx="22">
                  <c:v>2</c:v>
                </c:pt>
                <c:pt idx="23">
                  <c:v>2</c:v>
                </c:pt>
                <c:pt idx="24">
                  <c:v>2</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1-630C-481F-811D-7BD137365069}"/>
            </c:ext>
          </c:extLst>
        </c:ser>
        <c:ser>
          <c:idx val="4"/>
          <c:order val="2"/>
          <c:tx>
            <c:v>-3s</c:v>
          </c:tx>
          <c:spPr>
            <a:ln>
              <a:solidFill>
                <a:srgbClr val="FF0000"/>
              </a:solidFill>
            </a:ln>
          </c:spPr>
          <c:marker>
            <c:symbol val="none"/>
          </c:marker>
          <c:xVal>
            <c:numRef>
              <c:f>Hilfstabelle!$F$7:$F$31</c:f>
              <c:numCache>
                <c:formatCode>General</c:formatCode>
                <c:ptCount val="25"/>
                <c:pt idx="0">
                  <c:v>1</c:v>
                </c:pt>
                <c:pt idx="1">
                  <c:v>1</c:v>
                </c:pt>
                <c:pt idx="2">
                  <c:v>1</c:v>
                </c:pt>
                <c:pt idx="3">
                  <c:v>1</c:v>
                </c:pt>
                <c:pt idx="4">
                  <c:v>1</c:v>
                </c:pt>
                <c:pt idx="5">
                  <c:v>1</c:v>
                </c:pt>
                <c:pt idx="6">
                  <c:v>1</c:v>
                </c:pt>
                <c:pt idx="7">
                  <c:v>1</c:v>
                </c:pt>
                <c:pt idx="8">
                  <c:v>1</c:v>
                </c:pt>
                <c:pt idx="9">
                  <c:v>1</c:v>
                </c:pt>
                <c:pt idx="10">
                  <c:v>1</c:v>
                </c:pt>
                <c:pt idx="11">
                  <c:v>1</c:v>
                </c:pt>
                <c:pt idx="12">
                  <c:v>1</c:v>
                </c:pt>
                <c:pt idx="13">
                  <c:v>1</c:v>
                </c:pt>
                <c:pt idx="14">
                  <c:v>1</c:v>
                </c:pt>
                <c:pt idx="15">
                  <c:v>1</c:v>
                </c:pt>
                <c:pt idx="16">
                  <c:v>1</c:v>
                </c:pt>
                <c:pt idx="17">
                  <c:v>1</c:v>
                </c:pt>
                <c:pt idx="18">
                  <c:v>1</c:v>
                </c:pt>
                <c:pt idx="19">
                  <c:v>1</c:v>
                </c:pt>
                <c:pt idx="20">
                  <c:v>1</c:v>
                </c:pt>
                <c:pt idx="21">
                  <c:v>1</c:v>
                </c:pt>
                <c:pt idx="22">
                  <c:v>1</c:v>
                </c:pt>
                <c:pt idx="23">
                  <c:v>1</c:v>
                </c:pt>
                <c:pt idx="24">
                  <c:v>1</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2-630C-481F-811D-7BD137365069}"/>
            </c:ext>
          </c:extLst>
        </c:ser>
        <c:ser>
          <c:idx val="5"/>
          <c:order val="3"/>
          <c:tx>
            <c:v>+1s</c:v>
          </c:tx>
          <c:spPr>
            <a:ln>
              <a:solidFill>
                <a:srgbClr val="92D050"/>
              </a:solidFill>
              <a:prstDash val="solid"/>
            </a:ln>
          </c:spPr>
          <c:marker>
            <c:symbol val="none"/>
          </c:marker>
          <c:xVal>
            <c:numRef>
              <c:f>Hilfstabelle!$J$7:$J$31</c:f>
              <c:numCache>
                <c:formatCode>General</c:formatCode>
                <c:ptCount val="25"/>
                <c:pt idx="0">
                  <c:v>5</c:v>
                </c:pt>
                <c:pt idx="1">
                  <c:v>5</c:v>
                </c:pt>
                <c:pt idx="2">
                  <c:v>5</c:v>
                </c:pt>
                <c:pt idx="3">
                  <c:v>5</c:v>
                </c:pt>
                <c:pt idx="4">
                  <c:v>5</c:v>
                </c:pt>
                <c:pt idx="5">
                  <c:v>5</c:v>
                </c:pt>
                <c:pt idx="6">
                  <c:v>5</c:v>
                </c:pt>
                <c:pt idx="7">
                  <c:v>5</c:v>
                </c:pt>
                <c:pt idx="8">
                  <c:v>5</c:v>
                </c:pt>
                <c:pt idx="9">
                  <c:v>5</c:v>
                </c:pt>
                <c:pt idx="10">
                  <c:v>5</c:v>
                </c:pt>
                <c:pt idx="11">
                  <c:v>5</c:v>
                </c:pt>
                <c:pt idx="12">
                  <c:v>5</c:v>
                </c:pt>
                <c:pt idx="13">
                  <c:v>5</c:v>
                </c:pt>
                <c:pt idx="14">
                  <c:v>5</c:v>
                </c:pt>
                <c:pt idx="15">
                  <c:v>5</c:v>
                </c:pt>
                <c:pt idx="16">
                  <c:v>5</c:v>
                </c:pt>
                <c:pt idx="17">
                  <c:v>5</c:v>
                </c:pt>
                <c:pt idx="18">
                  <c:v>5</c:v>
                </c:pt>
                <c:pt idx="19">
                  <c:v>5</c:v>
                </c:pt>
                <c:pt idx="20">
                  <c:v>5</c:v>
                </c:pt>
                <c:pt idx="21">
                  <c:v>5</c:v>
                </c:pt>
                <c:pt idx="22">
                  <c:v>5</c:v>
                </c:pt>
                <c:pt idx="23">
                  <c:v>5</c:v>
                </c:pt>
                <c:pt idx="24">
                  <c:v>5</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3-630C-481F-811D-7BD137365069}"/>
            </c:ext>
          </c:extLst>
        </c:ser>
        <c:ser>
          <c:idx val="6"/>
          <c:order val="4"/>
          <c:tx>
            <c:v>+2s</c:v>
          </c:tx>
          <c:spPr>
            <a:ln>
              <a:solidFill>
                <a:srgbClr val="FFC000"/>
              </a:solidFill>
            </a:ln>
          </c:spPr>
          <c:marker>
            <c:symbol val="none"/>
          </c:marker>
          <c:xVal>
            <c:numRef>
              <c:f>Hilfstabelle!$K$7:$K$31</c:f>
              <c:numCache>
                <c:formatCode>General</c:formatCode>
                <c:ptCount val="25"/>
                <c:pt idx="0">
                  <c:v>6</c:v>
                </c:pt>
                <c:pt idx="1">
                  <c:v>6</c:v>
                </c:pt>
                <c:pt idx="2">
                  <c:v>6</c:v>
                </c:pt>
                <c:pt idx="3">
                  <c:v>6</c:v>
                </c:pt>
                <c:pt idx="4">
                  <c:v>6</c:v>
                </c:pt>
                <c:pt idx="5">
                  <c:v>6</c:v>
                </c:pt>
                <c:pt idx="6">
                  <c:v>6</c:v>
                </c:pt>
                <c:pt idx="7">
                  <c:v>6</c:v>
                </c:pt>
                <c:pt idx="8">
                  <c:v>6</c:v>
                </c:pt>
                <c:pt idx="9">
                  <c:v>6</c:v>
                </c:pt>
                <c:pt idx="10">
                  <c:v>6</c:v>
                </c:pt>
                <c:pt idx="11">
                  <c:v>6</c:v>
                </c:pt>
                <c:pt idx="12">
                  <c:v>6</c:v>
                </c:pt>
                <c:pt idx="13">
                  <c:v>6</c:v>
                </c:pt>
                <c:pt idx="14">
                  <c:v>6</c:v>
                </c:pt>
                <c:pt idx="15">
                  <c:v>6</c:v>
                </c:pt>
                <c:pt idx="16">
                  <c:v>6</c:v>
                </c:pt>
                <c:pt idx="17">
                  <c:v>6</c:v>
                </c:pt>
                <c:pt idx="18">
                  <c:v>6</c:v>
                </c:pt>
                <c:pt idx="19">
                  <c:v>6</c:v>
                </c:pt>
                <c:pt idx="20">
                  <c:v>6</c:v>
                </c:pt>
                <c:pt idx="21">
                  <c:v>6</c:v>
                </c:pt>
                <c:pt idx="22">
                  <c:v>6</c:v>
                </c:pt>
                <c:pt idx="23">
                  <c:v>6</c:v>
                </c:pt>
                <c:pt idx="24">
                  <c:v>6</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4-630C-481F-811D-7BD137365069}"/>
            </c:ext>
          </c:extLst>
        </c:ser>
        <c:ser>
          <c:idx val="7"/>
          <c:order val="5"/>
          <c:tx>
            <c:v>+3s</c:v>
          </c:tx>
          <c:spPr>
            <a:ln>
              <a:solidFill>
                <a:srgbClr val="FF0000"/>
              </a:solidFill>
            </a:ln>
          </c:spPr>
          <c:marker>
            <c:symbol val="none"/>
          </c:marker>
          <c:xVal>
            <c:numRef>
              <c:f>Hilfstabelle!$L$7:$L$31</c:f>
              <c:numCache>
                <c:formatCode>General</c:formatCode>
                <c:ptCount val="25"/>
                <c:pt idx="0">
                  <c:v>7</c:v>
                </c:pt>
                <c:pt idx="1">
                  <c:v>7</c:v>
                </c:pt>
                <c:pt idx="2">
                  <c:v>7</c:v>
                </c:pt>
                <c:pt idx="3">
                  <c:v>7</c:v>
                </c:pt>
                <c:pt idx="4">
                  <c:v>7</c:v>
                </c:pt>
                <c:pt idx="5">
                  <c:v>7</c:v>
                </c:pt>
                <c:pt idx="6">
                  <c:v>7</c:v>
                </c:pt>
                <c:pt idx="7">
                  <c:v>7</c:v>
                </c:pt>
                <c:pt idx="8">
                  <c:v>7</c:v>
                </c:pt>
                <c:pt idx="9">
                  <c:v>7</c:v>
                </c:pt>
                <c:pt idx="10">
                  <c:v>7</c:v>
                </c:pt>
                <c:pt idx="11">
                  <c:v>7</c:v>
                </c:pt>
                <c:pt idx="12">
                  <c:v>7</c:v>
                </c:pt>
                <c:pt idx="13">
                  <c:v>7</c:v>
                </c:pt>
                <c:pt idx="14">
                  <c:v>7</c:v>
                </c:pt>
                <c:pt idx="15">
                  <c:v>7</c:v>
                </c:pt>
                <c:pt idx="16">
                  <c:v>7</c:v>
                </c:pt>
                <c:pt idx="17">
                  <c:v>7</c:v>
                </c:pt>
                <c:pt idx="18">
                  <c:v>7</c:v>
                </c:pt>
                <c:pt idx="19">
                  <c:v>7</c:v>
                </c:pt>
                <c:pt idx="20">
                  <c:v>7</c:v>
                </c:pt>
                <c:pt idx="21">
                  <c:v>7</c:v>
                </c:pt>
                <c:pt idx="22">
                  <c:v>7</c:v>
                </c:pt>
                <c:pt idx="23">
                  <c:v>7</c:v>
                </c:pt>
                <c:pt idx="24">
                  <c:v>7</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5-630C-481F-811D-7BD137365069}"/>
            </c:ext>
          </c:extLst>
        </c:ser>
        <c:ser>
          <c:idx val="2"/>
          <c:order val="6"/>
          <c:tx>
            <c:v>X</c:v>
          </c:tx>
          <c:marker>
            <c:symbol val="none"/>
          </c:marker>
          <c:xVal>
            <c:numRef>
              <c:f>Hilfstabelle!$I$7:$I$31</c:f>
              <c:numCache>
                <c:formatCode>General</c:formatCode>
                <c:ptCount val="25"/>
                <c:pt idx="0">
                  <c:v>4</c:v>
                </c:pt>
                <c:pt idx="1">
                  <c:v>4</c:v>
                </c:pt>
                <c:pt idx="2">
                  <c:v>4</c:v>
                </c:pt>
                <c:pt idx="3">
                  <c:v>4</c:v>
                </c:pt>
                <c:pt idx="4">
                  <c:v>4</c:v>
                </c:pt>
                <c:pt idx="5">
                  <c:v>4</c:v>
                </c:pt>
                <c:pt idx="6">
                  <c:v>4</c:v>
                </c:pt>
                <c:pt idx="7">
                  <c:v>4</c:v>
                </c:pt>
                <c:pt idx="8">
                  <c:v>4</c:v>
                </c:pt>
                <c:pt idx="9">
                  <c:v>4</c:v>
                </c:pt>
                <c:pt idx="10">
                  <c:v>4</c:v>
                </c:pt>
                <c:pt idx="11">
                  <c:v>4</c:v>
                </c:pt>
                <c:pt idx="12">
                  <c:v>4</c:v>
                </c:pt>
                <c:pt idx="13">
                  <c:v>4</c:v>
                </c:pt>
                <c:pt idx="14">
                  <c:v>4</c:v>
                </c:pt>
                <c:pt idx="15">
                  <c:v>4</c:v>
                </c:pt>
                <c:pt idx="16">
                  <c:v>4</c:v>
                </c:pt>
                <c:pt idx="17">
                  <c:v>4</c:v>
                </c:pt>
                <c:pt idx="18">
                  <c:v>4</c:v>
                </c:pt>
                <c:pt idx="19">
                  <c:v>4</c:v>
                </c:pt>
                <c:pt idx="20">
                  <c:v>4</c:v>
                </c:pt>
                <c:pt idx="21">
                  <c:v>4</c:v>
                </c:pt>
                <c:pt idx="22">
                  <c:v>4</c:v>
                </c:pt>
                <c:pt idx="23">
                  <c:v>4</c:v>
                </c:pt>
                <c:pt idx="24">
                  <c:v>4</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6-630C-481F-811D-7BD137365069}"/>
            </c:ext>
          </c:extLst>
        </c:ser>
        <c:ser>
          <c:idx val="0"/>
          <c:order val="7"/>
          <c:tx>
            <c:v>Messwerte</c:v>
          </c:tx>
          <c:marker>
            <c:symbol val="circle"/>
            <c:size val="6"/>
            <c:spPr>
              <a:solidFill>
                <a:srgbClr val="FF0000"/>
              </a:solidFill>
              <a:ln w="9525"/>
            </c:spPr>
          </c:marker>
          <c:xVal>
            <c:numRef>
              <c:f>Hilfstabelle!$E$147:$E$171</c:f>
              <c:numCache>
                <c:formatCode>General</c:formatCode>
                <c:ptCount val="25"/>
                <c:pt idx="0">
                  <c:v>#N/A</c:v>
                </c:pt>
                <c:pt idx="1">
                  <c:v>#N/A</c:v>
                </c:pt>
                <c:pt idx="2">
                  <c:v>#N/A</c:v>
                </c:pt>
                <c:pt idx="3">
                  <c:v>#N/A</c:v>
                </c:pt>
                <c:pt idx="4">
                  <c:v>#N/A</c:v>
                </c:pt>
                <c:pt idx="5">
                  <c:v>#N/A</c:v>
                </c:pt>
                <c:pt idx="6">
                  <c:v>#N/A</c:v>
                </c:pt>
                <c:pt idx="7">
                  <c:v>#N/A</c:v>
                </c:pt>
                <c:pt idx="8">
                  <c:v>#N/A</c:v>
                </c:pt>
                <c:pt idx="9">
                  <c:v>#N/A</c:v>
                </c:pt>
                <c:pt idx="10">
                  <c:v>#N/A</c:v>
                </c:pt>
                <c:pt idx="11">
                  <c:v>#N/A</c:v>
                </c:pt>
                <c:pt idx="12">
                  <c:v>#N/A</c:v>
                </c:pt>
                <c:pt idx="13">
                  <c:v>#N/A</c:v>
                </c:pt>
                <c:pt idx="14">
                  <c:v>#N/A</c:v>
                </c:pt>
                <c:pt idx="15">
                  <c:v>#N/A</c:v>
                </c:pt>
                <c:pt idx="16">
                  <c:v>#N/A</c:v>
                </c:pt>
                <c:pt idx="17">
                  <c:v>#N/A</c:v>
                </c:pt>
                <c:pt idx="18">
                  <c:v>#N/A</c:v>
                </c:pt>
                <c:pt idx="19">
                  <c:v>#N/A</c:v>
                </c:pt>
                <c:pt idx="20">
                  <c:v>#N/A</c:v>
                </c:pt>
                <c:pt idx="21">
                  <c:v>#N/A</c:v>
                </c:pt>
                <c:pt idx="22">
                  <c:v>#N/A</c:v>
                </c:pt>
                <c:pt idx="23">
                  <c:v>#N/A</c:v>
                </c:pt>
                <c:pt idx="24">
                  <c:v>#N/A</c:v>
                </c:pt>
              </c:numCache>
            </c:numRef>
          </c:xVal>
          <c:yVal>
            <c:numRef>
              <c:f>Hilfstabelle!$D$147:$D$171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7-630C-481F-811D-7BD137365069}"/>
            </c:ext>
          </c:extLst>
        </c:ser>
        <c:dLbls>
          <c:showLegendKey val="0"/>
          <c:showVal val="0"/>
          <c:showCatName val="0"/>
          <c:showSerName val="0"/>
          <c:showPercent val="0"/>
          <c:showBubbleSize val="0"/>
        </c:dLbls>
        <c:axId val="88921984"/>
        <c:axId val="88944640"/>
      </c:scatterChart>
      <c:valAx>
        <c:axId val="88921984"/>
        <c:scaling>
          <c:orientation val="minMax"/>
          <c:max val="8"/>
          <c:min val="0"/>
        </c:scaling>
        <c:delete val="0"/>
        <c:axPos val="t"/>
        <c:majorGridlines>
          <c:spPr>
            <a:ln>
              <a:noFill/>
            </a:ln>
          </c:spPr>
        </c:majorGridlines>
        <c:numFmt formatCode="General" sourceLinked="1"/>
        <c:majorTickMark val="out"/>
        <c:minorTickMark val="none"/>
        <c:tickLblPos val="none"/>
        <c:spPr>
          <a:ln>
            <a:noFill/>
            <a:prstDash val="sysDash"/>
          </a:ln>
        </c:spPr>
        <c:crossAx val="88944640"/>
        <c:crossesAt val="0"/>
        <c:crossBetween val="midCat"/>
        <c:majorUnit val="1"/>
      </c:valAx>
      <c:valAx>
        <c:axId val="88944640"/>
        <c:scaling>
          <c:orientation val="maxMin"/>
        </c:scaling>
        <c:delete val="0"/>
        <c:axPos val="l"/>
        <c:majorGridlines>
          <c:spPr>
            <a:ln>
              <a:noFill/>
              <a:prstDash val="sysDash"/>
            </a:ln>
          </c:spPr>
        </c:majorGridlines>
        <c:numFmt formatCode="General" sourceLinked="1"/>
        <c:majorTickMark val="out"/>
        <c:minorTickMark val="none"/>
        <c:tickLblPos val="none"/>
        <c:spPr>
          <a:noFill/>
          <a:ln>
            <a:noFill/>
            <a:prstDash val="solid"/>
          </a:ln>
        </c:spPr>
        <c:crossAx val="88921984"/>
        <c:crosses val="autoZero"/>
        <c:crossBetween val="midCat"/>
        <c:majorUnit val="1"/>
      </c:valAx>
      <c:spPr>
        <a:noFill/>
        <a:ln>
          <a:noFill/>
        </a:ln>
        <a:effectLst/>
      </c:spPr>
    </c:plotArea>
    <c:plotVisOnly val="1"/>
    <c:dispBlanksAs val="gap"/>
    <c:showDLblsOverMax val="0"/>
  </c:chart>
  <c:spPr>
    <a:noFill/>
    <a:ln w="0">
      <a:noFill/>
    </a:ln>
  </c:spPr>
  <c:printSettings>
    <c:headerFooter/>
    <c:pageMargins b="0.78740157499999996" l="0.7" r="0.7" t="0.78740157499999996" header="0.3" footer="0.3"/>
    <c:pageSetup orientation="portrait"/>
  </c:printSettings>
</c:chartSpace>
</file>

<file path=xl/drawings/_rels/drawing1.xml.rels><?xml version="1.0" encoding="UTF-8" standalone="yes"?>
<Relationships xmlns="http://schemas.openxmlformats.org/package/2006/relationships"><Relationship Id="rId3" Type="http://schemas.openxmlformats.org/officeDocument/2006/relationships/chart" Target="../charts/chart2.xml"/><Relationship Id="rId7" Type="http://schemas.openxmlformats.org/officeDocument/2006/relationships/chart" Target="../charts/chart6.xml"/><Relationship Id="rId2" Type="http://schemas.openxmlformats.org/officeDocument/2006/relationships/image" Target="../media/image1.png"/><Relationship Id="rId1" Type="http://schemas.openxmlformats.org/officeDocument/2006/relationships/chart" Target="../charts/chart1.xml"/><Relationship Id="rId6" Type="http://schemas.openxmlformats.org/officeDocument/2006/relationships/chart" Target="../charts/chart5.xml"/><Relationship Id="rId5" Type="http://schemas.openxmlformats.org/officeDocument/2006/relationships/chart" Target="../charts/chart4.xml"/><Relationship Id="rId4" Type="http://schemas.openxmlformats.org/officeDocument/2006/relationships/chart" Target="../charts/chart3.xml"/></Relationships>
</file>

<file path=xl/drawings/_rels/drawing2.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editAs="absolute">
    <xdr:from>
      <xdr:col>2</xdr:col>
      <xdr:colOff>29267</xdr:colOff>
      <xdr:row>10</xdr:row>
      <xdr:rowOff>107497</xdr:rowOff>
    </xdr:from>
    <xdr:to>
      <xdr:col>17</xdr:col>
      <xdr:colOff>193771</xdr:colOff>
      <xdr:row>40</xdr:row>
      <xdr:rowOff>90488</xdr:rowOff>
    </xdr:to>
    <xdr:graphicFrame macro="">
      <xdr:nvGraphicFramePr>
        <xdr:cNvPr id="2" name="Diagramm 1">
          <a:extLst>
            <a:ext uri="{FF2B5EF4-FFF2-40B4-BE49-F238E27FC236}">
              <a16:creationId xmlns:a16="http://schemas.microsoft.com/office/drawing/2014/main" id="{00000000-0008-0000-00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editAs="oneCell">
    <xdr:from>
      <xdr:col>47</xdr:col>
      <xdr:colOff>158050</xdr:colOff>
      <xdr:row>0</xdr:row>
      <xdr:rowOff>47625</xdr:rowOff>
    </xdr:from>
    <xdr:to>
      <xdr:col>56</xdr:col>
      <xdr:colOff>2931</xdr:colOff>
      <xdr:row>2</xdr:row>
      <xdr:rowOff>361950</xdr:rowOff>
    </xdr:to>
    <xdr:pic>
      <xdr:nvPicPr>
        <xdr:cNvPr id="4" name="Grafik 3">
          <a:extLst>
            <a:ext uri="{FF2B5EF4-FFF2-40B4-BE49-F238E27FC236}">
              <a16:creationId xmlns:a16="http://schemas.microsoft.com/office/drawing/2014/main" id="{00000000-0008-0000-0000-000004000000}"/>
            </a:ext>
          </a:extLst>
        </xdr:cNvPr>
        <xdr:cNvPicPr>
          <a:picLocks noChangeAspect="1"/>
        </xdr:cNvPicPr>
      </xdr:nvPicPr>
      <xdr:blipFill>
        <a:blip xmlns:r="http://schemas.openxmlformats.org/officeDocument/2006/relationships" r:embed="rId2"/>
        <a:stretch>
          <a:fillRect/>
        </a:stretch>
      </xdr:blipFill>
      <xdr:spPr>
        <a:xfrm>
          <a:off x="11721400" y="47625"/>
          <a:ext cx="2511881" cy="704850"/>
        </a:xfrm>
        <a:prstGeom prst="rect">
          <a:avLst/>
        </a:prstGeom>
      </xdr:spPr>
    </xdr:pic>
    <xdr:clientData/>
  </xdr:twoCellAnchor>
  <xdr:twoCellAnchor editAs="absolute">
    <xdr:from>
      <xdr:col>20</xdr:col>
      <xdr:colOff>43961</xdr:colOff>
      <xdr:row>10</xdr:row>
      <xdr:rowOff>117022</xdr:rowOff>
    </xdr:from>
    <xdr:to>
      <xdr:col>35</xdr:col>
      <xdr:colOff>193771</xdr:colOff>
      <xdr:row>41</xdr:row>
      <xdr:rowOff>0</xdr:rowOff>
    </xdr:to>
    <xdr:graphicFrame macro="">
      <xdr:nvGraphicFramePr>
        <xdr:cNvPr id="36" name="Diagramm 35">
          <a:extLst>
            <a:ext uri="{FF2B5EF4-FFF2-40B4-BE49-F238E27FC236}">
              <a16:creationId xmlns:a16="http://schemas.microsoft.com/office/drawing/2014/main" id="{00000000-0008-0000-0000-000024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
        </a:graphicData>
      </a:graphic>
    </xdr:graphicFrame>
    <xdr:clientData/>
  </xdr:twoCellAnchor>
  <xdr:twoCellAnchor editAs="absolute">
    <xdr:from>
      <xdr:col>38</xdr:col>
      <xdr:colOff>19742</xdr:colOff>
      <xdr:row>11</xdr:row>
      <xdr:rowOff>7181</xdr:rowOff>
    </xdr:from>
    <xdr:to>
      <xdr:col>54</xdr:col>
      <xdr:colOff>69946</xdr:colOff>
      <xdr:row>40</xdr:row>
      <xdr:rowOff>120943</xdr:rowOff>
    </xdr:to>
    <xdr:graphicFrame macro="">
      <xdr:nvGraphicFramePr>
        <xdr:cNvPr id="37" name="Diagramm 36">
          <a:extLst>
            <a:ext uri="{FF2B5EF4-FFF2-40B4-BE49-F238E27FC236}">
              <a16:creationId xmlns:a16="http://schemas.microsoft.com/office/drawing/2014/main" id="{00000000-0008-0000-0000-000025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4"/>
        </a:graphicData>
      </a:graphic>
    </xdr:graphicFrame>
    <xdr:clientData/>
  </xdr:twoCellAnchor>
  <xdr:twoCellAnchor editAs="absolute">
    <xdr:from>
      <xdr:col>2</xdr:col>
      <xdr:colOff>50718</xdr:colOff>
      <xdr:row>46</xdr:row>
      <xdr:rowOff>97971</xdr:rowOff>
    </xdr:from>
    <xdr:to>
      <xdr:col>17</xdr:col>
      <xdr:colOff>190500</xdr:colOff>
      <xdr:row>76</xdr:row>
      <xdr:rowOff>147598</xdr:rowOff>
    </xdr:to>
    <xdr:graphicFrame macro="">
      <xdr:nvGraphicFramePr>
        <xdr:cNvPr id="38" name="Diagramm 37">
          <a:extLst>
            <a:ext uri="{FF2B5EF4-FFF2-40B4-BE49-F238E27FC236}">
              <a16:creationId xmlns:a16="http://schemas.microsoft.com/office/drawing/2014/main" id="{00000000-0008-0000-0000-000026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5"/>
        </a:graphicData>
      </a:graphic>
    </xdr:graphicFrame>
    <xdr:clientData/>
  </xdr:twoCellAnchor>
  <xdr:twoCellAnchor editAs="absolute">
    <xdr:from>
      <xdr:col>20</xdr:col>
      <xdr:colOff>29117</xdr:colOff>
      <xdr:row>47</xdr:row>
      <xdr:rowOff>58924</xdr:rowOff>
    </xdr:from>
    <xdr:to>
      <xdr:col>35</xdr:col>
      <xdr:colOff>188517</xdr:colOff>
      <xdr:row>76</xdr:row>
      <xdr:rowOff>125427</xdr:rowOff>
    </xdr:to>
    <xdr:graphicFrame macro="">
      <xdr:nvGraphicFramePr>
        <xdr:cNvPr id="39" name="Diagramm 38">
          <a:extLst>
            <a:ext uri="{FF2B5EF4-FFF2-40B4-BE49-F238E27FC236}">
              <a16:creationId xmlns:a16="http://schemas.microsoft.com/office/drawing/2014/main" id="{00000000-0008-0000-0000-000027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6"/>
        </a:graphicData>
      </a:graphic>
    </xdr:graphicFrame>
    <xdr:clientData/>
  </xdr:twoCellAnchor>
  <xdr:twoCellAnchor editAs="absolute">
    <xdr:from>
      <xdr:col>38</xdr:col>
      <xdr:colOff>54483</xdr:colOff>
      <xdr:row>47</xdr:row>
      <xdr:rowOff>36942</xdr:rowOff>
    </xdr:from>
    <xdr:to>
      <xdr:col>54</xdr:col>
      <xdr:colOff>57290</xdr:colOff>
      <xdr:row>76</xdr:row>
      <xdr:rowOff>134951</xdr:rowOff>
    </xdr:to>
    <xdr:graphicFrame macro="">
      <xdr:nvGraphicFramePr>
        <xdr:cNvPr id="46" name="Diagramm 45">
          <a:extLst>
            <a:ext uri="{FF2B5EF4-FFF2-40B4-BE49-F238E27FC236}">
              <a16:creationId xmlns:a16="http://schemas.microsoft.com/office/drawing/2014/main" id="{00000000-0008-0000-0000-00002E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7"/>
        </a:graphicData>
      </a:graphic>
    </xdr:graphicFrame>
    <xdr:clientData/>
  </xdr:twoCellAnchor>
</xdr:wsDr>
</file>

<file path=xl/drawings/drawing2.xml><?xml version="1.0" encoding="utf-8"?>
<xdr:wsDr xmlns:xdr="http://schemas.openxmlformats.org/drawingml/2006/spreadsheetDrawing" xmlns:a="http://schemas.openxmlformats.org/drawingml/2006/main">
  <xdr:twoCellAnchor editAs="oneCell">
    <xdr:from>
      <xdr:col>5</xdr:col>
      <xdr:colOff>838200</xdr:colOff>
      <xdr:row>1</xdr:row>
      <xdr:rowOff>19051</xdr:rowOff>
    </xdr:from>
    <xdr:to>
      <xdr:col>6</xdr:col>
      <xdr:colOff>1492706</xdr:colOff>
      <xdr:row>3</xdr:row>
      <xdr:rowOff>119409</xdr:rowOff>
    </xdr:to>
    <xdr:pic>
      <xdr:nvPicPr>
        <xdr:cNvPr id="2" name="Grafik 1">
          <a:extLst>
            <a:ext uri="{FF2B5EF4-FFF2-40B4-BE49-F238E27FC236}">
              <a16:creationId xmlns:a16="http://schemas.microsoft.com/office/drawing/2014/main" id="{89A7A91A-19E7-4676-9E25-D292B613E403}"/>
            </a:ext>
          </a:extLst>
        </xdr:cNvPr>
        <xdr:cNvPicPr>
          <a:picLocks noChangeAspect="1"/>
        </xdr:cNvPicPr>
      </xdr:nvPicPr>
      <xdr:blipFill>
        <a:blip xmlns:r="http://schemas.openxmlformats.org/officeDocument/2006/relationships" r:embed="rId1"/>
        <a:stretch>
          <a:fillRect/>
        </a:stretch>
      </xdr:blipFill>
      <xdr:spPr>
        <a:xfrm>
          <a:off x="4267200" y="104776"/>
          <a:ext cx="1502231" cy="424208"/>
        </a:xfrm>
        <a:prstGeom prst="rect">
          <a:avLst/>
        </a:prstGeom>
        <a:solidFill>
          <a:schemeClr val="accent1">
            <a:alpha val="61000"/>
          </a:schemeClr>
        </a:solidFill>
      </xdr:spPr>
    </xdr:pic>
    <xdr:clientData/>
  </xdr:twoCellAnchor>
</xdr:wsDr>
</file>

<file path=xl/tables/table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5" xr:uid="{B8E25281-88D9-48FB-84E9-E2C809E22CE5}" name="Tabelle46" displayName="Tabelle46" ref="B5:G201" totalsRowShown="0">
  <autoFilter ref="B5:G201" xr:uid="{B8E25281-88D9-48FB-84E9-E2C809E22CE5}"/>
  <tableColumns count="6">
    <tableColumn id="1" xr3:uid="{5D3D8CB4-9D77-47CD-BA49-D17BFED65ABD}" name="Parameter" dataDxfId="16"/>
    <tableColumn id="2" xr3:uid="{59B22583-81B7-4A1D-A326-B08B881A4C72}" name="Qualabtoleranz" dataDxfId="15"/>
    <tableColumn id="3" xr3:uid="{76921229-A9FC-4ED5-8067-99B992139DF6}" name="Herstellertoleranz" dataDxfId="14"/>
    <tableColumn id="4" xr3:uid="{59CCD0C8-6B96-4341-AE7C-F1C80F4C3270}" name="Einheit " dataDxfId="13"/>
    <tableColumn id="5" xr3:uid="{4F42A865-88F1-4ED7-9467-1B1EA1484D77}" name="Hersteller VK %"/>
    <tableColumn id="6" xr3:uid="{994D3421-C292-4236-94DD-21E5B9334012}" name="Infos für manuelle VK Eingabe"/>
  </tableColumns>
  <tableStyleInfo name="TableStyleLight9" showFirstColumn="0" showLastColumn="0" showRowStripes="1" showColumnStripes="0"/>
</table>
</file>

<file path=xl/tables/table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6" xr:uid="{ED86DE10-AF89-430C-85B0-83AA3B699A9E}" name="Tabelle17" displayName="Tabelle17" ref="Q6:Q9" totalsRowShown="0" headerRowDxfId="12" dataDxfId="11">
  <autoFilter ref="Q6:Q9" xr:uid="{ED86DE10-AF89-430C-85B0-83AA3B699A9E}"/>
  <tableColumns count="1">
    <tableColumn id="1" xr3:uid="{B30DB705-0700-4BF8-AB0C-AF5CB25E41BD}" name="Spalte1" dataDxfId="10"/>
  </tableColumns>
  <tableStyleInfo name="TableStyleLight2" showFirstColumn="0" showLastColumn="0" showRowStripes="1" showColumnStripes="0"/>
</table>
</file>

<file path=xl/tables/table3.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7" xr:uid="{F4A98236-B612-4103-8659-106C6CEFD33F}" name="Tabelle28" displayName="Tabelle28" ref="Q12:Q17" totalsRowShown="0" headerRowDxfId="9" dataDxfId="8">
  <autoFilter ref="Q12:Q17" xr:uid="{F4A98236-B612-4103-8659-106C6CEFD33F}"/>
  <tableColumns count="1">
    <tableColumn id="1" xr3:uid="{15413E9B-5E87-419B-BA2A-716383922853}" name="Runden auf: " dataDxfId="7"/>
  </tableColumns>
  <tableStyleInfo name="TableStyleLight9" showFirstColumn="0" showLastColumn="0" showRowStripes="1" showColumnStripes="0"/>
</table>
</file>

<file path=xl/tables/table4.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8" xr:uid="{DE0318A8-5AEB-4DC3-BCED-45F485CFE159}" name="Tabelle39" displayName="Tabelle39" ref="Q20:Q23" totalsRowShown="0" headerRowDxfId="6" dataDxfId="5">
  <autoFilter ref="Q20:Q23" xr:uid="{DE0318A8-5AEB-4DC3-BCED-45F485CFE159}"/>
  <tableColumns count="1">
    <tableColumn id="1" xr3:uid="{30A79CA8-AC18-4C30-873E-619AB9F50A10}" name="Verwendeter Zielwert" dataDxfId="4"/>
  </tableColumns>
  <tableStyleInfo name="TableStyleLight9" showFirstColumn="0" showLastColumn="0" showRowStripes="1" showColumnStripes="0"/>
</table>
</file>

<file path=xl/tables/table5.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9" xr:uid="{6D175C87-1FC2-470E-B372-314774B94250}" name="Tabelle5" displayName="Tabelle5" ref="S12:S17" totalsRowShown="0" headerRowDxfId="3" dataDxfId="2">
  <autoFilter ref="S12:S17" xr:uid="{6D175C87-1FC2-470E-B372-314774B94250}"/>
  <tableColumns count="1">
    <tableColumn id="1" xr3:uid="{B4C15B1F-9529-4432-8642-FD3418CF796A}" name="Kalibrationsfaktoren" dataDxfId="1"/>
  </tableColumns>
  <tableStyleInfo name="TableStyleMedium2" showFirstColumn="0" showLastColumn="0" showRowStripes="1" showColumnStripes="0"/>
</table>
</file>

<file path=xl/tables/table6.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0" xr:uid="{4D5A884D-94FC-4334-9DA1-85BF693A99D9}" name="Tabelle6" displayName="Tabelle6" ref="X4:X37" totalsRowShown="0" headerRowDxfId="0">
  <autoFilter ref="X4:X37" xr:uid="{4D5A884D-94FC-4334-9DA1-85BF693A99D9}"/>
  <tableColumns count="1">
    <tableColumn id="1" xr3:uid="{CB43D808-D4AA-4470-ACDE-0B152D72F586}" name="Statistische Messwerte Parameterauswahl"/>
  </tableColumns>
  <tableStyleInfo name="TableStyleMedium2" showFirstColumn="0" showLastColumn="0" showRowStripes="1" showColumnStripes="0"/>
</table>
</file>

<file path=xl/theme/theme1.xml><?xml version="1.0" encoding="utf-8"?>
<a:theme xmlns:a="http://schemas.openxmlformats.org/drawingml/2006/main" name="Offic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table" Target="../tables/table1.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3" Type="http://schemas.openxmlformats.org/officeDocument/2006/relationships/table" Target="../tables/table3.xml"/><Relationship Id="rId2" Type="http://schemas.openxmlformats.org/officeDocument/2006/relationships/table" Target="../tables/table2.xml"/><Relationship Id="rId1" Type="http://schemas.openxmlformats.org/officeDocument/2006/relationships/printerSettings" Target="../printerSettings/printerSettings5.bin"/><Relationship Id="rId6" Type="http://schemas.openxmlformats.org/officeDocument/2006/relationships/table" Target="../tables/table6.xml"/><Relationship Id="rId5" Type="http://schemas.openxmlformats.org/officeDocument/2006/relationships/table" Target="../tables/table5.xml"/><Relationship Id="rId4" Type="http://schemas.openxmlformats.org/officeDocument/2006/relationships/table" Target="../tables/table4.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Tabelle1">
    <pageSetUpPr fitToPage="1"/>
  </sheetPr>
  <dimension ref="A1:BD76"/>
  <sheetViews>
    <sheetView showGridLines="0" tabSelected="1" zoomScaleNormal="100" workbookViewId="0">
      <selection activeCell="AL15" sqref="AL15"/>
    </sheetView>
  </sheetViews>
  <sheetFormatPr baseColWidth="10" defaultColWidth="11.42578125" defaultRowHeight="12.75" x14ac:dyDescent="0.2"/>
  <cols>
    <col min="1" max="1" width="13.140625" style="16" customWidth="1"/>
    <col min="2" max="2" width="7.7109375" style="16" customWidth="1"/>
    <col min="3" max="3" width="3.42578125" style="16" customWidth="1"/>
    <col min="4" max="17" width="2.5703125" style="16" customWidth="1"/>
    <col min="18" max="18" width="3.7109375" style="16" customWidth="1"/>
    <col min="19" max="19" width="13.42578125" style="16" customWidth="1"/>
    <col min="20" max="20" width="7.7109375" style="16" customWidth="1"/>
    <col min="21" max="21" width="3.42578125" style="16" customWidth="1"/>
    <col min="22" max="35" width="2.5703125" style="16" customWidth="1"/>
    <col min="36" max="36" width="3.7109375" style="16" customWidth="1"/>
    <col min="37" max="37" width="13.42578125" style="16" customWidth="1"/>
    <col min="38" max="38" width="7.7109375" style="16" customWidth="1"/>
    <col min="39" max="39" width="3.42578125" style="16" customWidth="1"/>
    <col min="40" max="53" width="2.5703125" style="16" customWidth="1"/>
    <col min="54" max="54" width="1.7109375" style="16" customWidth="1"/>
    <col min="55" max="16384" width="11.42578125" style="16"/>
  </cols>
  <sheetData>
    <row r="1" spans="1:56" ht="18" customHeight="1" x14ac:dyDescent="0.2">
      <c r="A1" s="173" t="s">
        <v>26</v>
      </c>
      <c r="B1" s="127"/>
      <c r="C1" s="127" t="s">
        <v>263</v>
      </c>
      <c r="D1" s="127"/>
      <c r="E1" s="127"/>
      <c r="F1" s="127"/>
      <c r="G1" s="127"/>
      <c r="H1" s="127"/>
      <c r="I1" s="127"/>
      <c r="J1" s="127"/>
      <c r="K1" s="127"/>
      <c r="L1" s="127"/>
      <c r="M1" s="127"/>
      <c r="N1" s="127"/>
      <c r="O1" s="127"/>
      <c r="P1" s="127"/>
      <c r="Q1" s="127"/>
      <c r="R1" s="127"/>
      <c r="S1" s="127"/>
      <c r="T1" s="127"/>
      <c r="U1" s="127"/>
      <c r="V1" s="127"/>
      <c r="W1" s="127"/>
      <c r="X1" s="127"/>
      <c r="Y1" s="127"/>
      <c r="Z1" s="127"/>
      <c r="AA1" s="127"/>
      <c r="AB1" s="127"/>
      <c r="AC1" s="127"/>
      <c r="AD1" s="127"/>
      <c r="AE1" s="127"/>
      <c r="AF1" s="127"/>
      <c r="AG1" s="127"/>
      <c r="AH1" s="127"/>
      <c r="AI1" s="127"/>
      <c r="AJ1" s="127"/>
      <c r="AK1" s="127"/>
      <c r="AL1" s="127"/>
      <c r="AM1" s="127"/>
      <c r="AN1" s="127"/>
      <c r="AO1" s="127"/>
      <c r="AP1" s="127"/>
      <c r="AQ1" s="127"/>
      <c r="AR1" s="127"/>
      <c r="AS1" s="127"/>
      <c r="AT1" s="127"/>
      <c r="AU1" s="128"/>
      <c r="AV1" s="15"/>
      <c r="AW1" s="15"/>
      <c r="AX1" s="15"/>
      <c r="AY1" s="15"/>
      <c r="AZ1" s="15"/>
      <c r="BA1" s="15"/>
    </row>
    <row r="2" spans="1:56" ht="12.75" customHeight="1" x14ac:dyDescent="0.2">
      <c r="A2" s="174"/>
      <c r="B2" s="129"/>
      <c r="C2" s="129"/>
      <c r="D2" s="129"/>
      <c r="E2" s="129"/>
      <c r="F2" s="129"/>
      <c r="G2" s="129"/>
      <c r="H2" s="129"/>
      <c r="I2" s="129"/>
      <c r="J2" s="129"/>
      <c r="K2" s="129"/>
      <c r="L2" s="129"/>
      <c r="M2" s="129"/>
      <c r="N2" s="129"/>
      <c r="O2" s="129"/>
      <c r="P2" s="129"/>
      <c r="Q2" s="129"/>
      <c r="R2" s="129"/>
      <c r="S2" s="129"/>
      <c r="T2" s="129"/>
      <c r="U2" s="129"/>
      <c r="V2" s="129"/>
      <c r="W2" s="129"/>
      <c r="X2" s="129"/>
      <c r="Y2" s="129"/>
      <c r="Z2" s="129"/>
      <c r="AA2" s="129"/>
      <c r="AB2" s="129"/>
      <c r="AC2" s="129"/>
      <c r="AD2" s="129"/>
      <c r="AE2" s="129"/>
      <c r="AF2" s="129"/>
      <c r="AG2" s="129"/>
      <c r="AH2" s="129"/>
      <c r="AI2" s="129"/>
      <c r="AJ2" s="129"/>
      <c r="AK2" s="129"/>
      <c r="AL2" s="129"/>
      <c r="AM2" s="129"/>
      <c r="AN2" s="129"/>
      <c r="AO2" s="129"/>
      <c r="AP2" s="129"/>
      <c r="AQ2" s="129"/>
      <c r="AR2" s="129"/>
      <c r="AS2" s="129"/>
      <c r="AT2" s="129"/>
      <c r="AU2" s="130"/>
      <c r="AV2" s="15"/>
      <c r="AW2" s="15"/>
      <c r="AX2" s="15"/>
      <c r="AY2" s="15"/>
      <c r="AZ2" s="15"/>
      <c r="BA2" s="15"/>
    </row>
    <row r="3" spans="1:56" ht="30.75" customHeight="1" x14ac:dyDescent="0.2">
      <c r="A3" s="175" t="s">
        <v>25</v>
      </c>
      <c r="B3" s="176"/>
      <c r="C3" s="177" t="s">
        <v>264</v>
      </c>
      <c r="D3" s="177"/>
      <c r="E3" s="177"/>
      <c r="F3" s="177"/>
      <c r="G3" s="177"/>
      <c r="H3" s="177"/>
      <c r="I3" s="177"/>
      <c r="J3" s="177"/>
      <c r="K3" s="177"/>
      <c r="L3" s="177"/>
      <c r="M3" s="177"/>
      <c r="N3" s="177"/>
      <c r="O3" s="177"/>
      <c r="P3" s="177"/>
      <c r="Q3" s="177"/>
      <c r="R3" s="122"/>
      <c r="S3" s="122" t="s">
        <v>27</v>
      </c>
      <c r="T3" s="177" t="s">
        <v>268</v>
      </c>
      <c r="U3" s="177"/>
      <c r="V3" s="177"/>
      <c r="W3" s="177"/>
      <c r="X3" s="177"/>
      <c r="Y3" s="177"/>
      <c r="Z3" s="177"/>
      <c r="AA3" s="177"/>
      <c r="AB3" s="177"/>
      <c r="AC3" s="177"/>
      <c r="AD3" s="177"/>
      <c r="AE3" s="177"/>
      <c r="AF3" s="176" t="s">
        <v>29</v>
      </c>
      <c r="AG3" s="176"/>
      <c r="AH3" s="176"/>
      <c r="AI3" s="176"/>
      <c r="AJ3" s="176"/>
      <c r="AK3" s="131">
        <v>46446</v>
      </c>
      <c r="AL3" s="131"/>
      <c r="AM3" s="131"/>
      <c r="AN3" s="131"/>
      <c r="AO3" s="131"/>
      <c r="AP3" s="131"/>
      <c r="AQ3" s="131"/>
      <c r="AR3" s="131"/>
      <c r="AS3" s="131"/>
      <c r="AT3" s="131"/>
      <c r="AU3" s="132"/>
      <c r="AV3" s="17"/>
      <c r="AW3" s="17"/>
      <c r="AX3" s="17"/>
      <c r="AY3" s="17"/>
      <c r="AZ3" s="17"/>
      <c r="BA3" s="17"/>
    </row>
    <row r="4" spans="1:56" ht="14.25" customHeight="1" x14ac:dyDescent="0.2">
      <c r="A4" s="187" t="str">
        <f>IF(V4="","Welche Art von Vorlage wird benötigt? Wählen Sie im orangen Feld (rechts) aus.","")</f>
        <v/>
      </c>
      <c r="B4" s="187"/>
      <c r="C4" s="187"/>
      <c r="D4" s="187"/>
      <c r="E4" s="187"/>
      <c r="F4" s="187"/>
      <c r="G4" s="187"/>
      <c r="H4" s="187"/>
      <c r="I4" s="187"/>
      <c r="J4" s="187"/>
      <c r="K4" s="187"/>
      <c r="L4" s="187"/>
      <c r="M4" s="187"/>
      <c r="N4" s="187"/>
      <c r="O4" s="187"/>
      <c r="P4" s="187"/>
      <c r="Q4" s="187"/>
      <c r="R4" s="187"/>
      <c r="S4" s="187"/>
      <c r="T4" s="187"/>
      <c r="U4" s="187"/>
      <c r="V4" s="186" t="s">
        <v>34</v>
      </c>
      <c r="W4" s="186"/>
      <c r="X4" s="186"/>
      <c r="Y4" s="186"/>
      <c r="Z4" s="186"/>
      <c r="AA4" s="186"/>
      <c r="AB4" s="186"/>
      <c r="AC4" s="186"/>
      <c r="AD4" s="186"/>
      <c r="AE4" s="186"/>
      <c r="AF4" s="186"/>
      <c r="AG4" s="186"/>
      <c r="AH4" s="186"/>
      <c r="AI4" s="186"/>
      <c r="AJ4" s="186"/>
      <c r="AK4" s="186"/>
      <c r="AM4" s="137" t="str">
        <f>IF($V$4="","Nach jedem Gebrauch eine neue Vorlage öffnen -&gt; Speichern unter","")</f>
        <v/>
      </c>
      <c r="AN4" s="137"/>
      <c r="AO4" s="137"/>
      <c r="AP4" s="137"/>
      <c r="AQ4" s="137"/>
      <c r="AR4" s="137"/>
      <c r="AS4" s="137"/>
      <c r="AT4" s="137"/>
      <c r="AU4" s="137"/>
      <c r="AV4" s="137"/>
      <c r="AW4" s="137"/>
      <c r="AX4" s="137"/>
      <c r="AY4" s="137"/>
      <c r="AZ4" s="137"/>
      <c r="BA4" s="137"/>
      <c r="BB4" s="137"/>
      <c r="BC4" s="137"/>
    </row>
    <row r="5" spans="1:56" ht="12.75" customHeight="1" x14ac:dyDescent="0.2">
      <c r="A5" s="182" t="s">
        <v>265</v>
      </c>
      <c r="B5" s="183"/>
      <c r="C5" s="18"/>
      <c r="D5" s="143" t="s">
        <v>0</v>
      </c>
      <c r="E5" s="144"/>
      <c r="F5" s="144"/>
      <c r="G5" s="144"/>
      <c r="H5" s="144"/>
      <c r="I5" s="144"/>
      <c r="J5" s="144"/>
      <c r="K5" s="144"/>
      <c r="L5" s="144"/>
      <c r="M5" s="145"/>
      <c r="N5" s="158">
        <v>0.21</v>
      </c>
      <c r="O5" s="158"/>
      <c r="P5" s="158"/>
      <c r="Q5" s="159"/>
      <c r="R5" s="19"/>
      <c r="S5" s="182" t="s">
        <v>265</v>
      </c>
      <c r="T5" s="183"/>
      <c r="U5" s="18"/>
      <c r="V5" s="143" t="s">
        <v>0</v>
      </c>
      <c r="W5" s="144"/>
      <c r="X5" s="144"/>
      <c r="Y5" s="144"/>
      <c r="Z5" s="144"/>
      <c r="AA5" s="144"/>
      <c r="AB5" s="144"/>
      <c r="AC5" s="144"/>
      <c r="AD5" s="144"/>
      <c r="AE5" s="145"/>
      <c r="AF5" s="158">
        <v>0.21</v>
      </c>
      <c r="AG5" s="158"/>
      <c r="AH5" s="158"/>
      <c r="AI5" s="159"/>
      <c r="AJ5" s="40"/>
      <c r="AK5" s="178" t="s">
        <v>9</v>
      </c>
      <c r="AL5" s="179"/>
      <c r="AM5" s="18"/>
      <c r="AN5" s="143" t="s">
        <v>0</v>
      </c>
      <c r="AO5" s="144"/>
      <c r="AP5" s="144"/>
      <c r="AQ5" s="144"/>
      <c r="AR5" s="144"/>
      <c r="AS5" s="144"/>
      <c r="AT5" s="144"/>
      <c r="AU5" s="144"/>
      <c r="AV5" s="144"/>
      <c r="AW5" s="145"/>
      <c r="AX5" s="158" t="str">
        <f>IFERROR(VLOOKUP(AK5,'Qualabtoleranzen&amp;Einheiten'!$B$6:$E$200,2,FALSE),"")</f>
        <v/>
      </c>
      <c r="AY5" s="158"/>
      <c r="AZ5" s="158"/>
      <c r="BA5" s="159"/>
    </row>
    <row r="6" spans="1:56" ht="12.75" customHeight="1" x14ac:dyDescent="0.2">
      <c r="A6" s="184"/>
      <c r="B6" s="185"/>
      <c r="C6" s="18"/>
      <c r="D6" s="143" t="s">
        <v>8</v>
      </c>
      <c r="E6" s="144"/>
      <c r="F6" s="144"/>
      <c r="G6" s="144"/>
      <c r="H6" s="144"/>
      <c r="I6" s="144"/>
      <c r="J6" s="144"/>
      <c r="K6" s="144"/>
      <c r="L6" s="144"/>
      <c r="M6" s="145"/>
      <c r="N6" s="158">
        <v>0.21</v>
      </c>
      <c r="O6" s="158"/>
      <c r="P6" s="158"/>
      <c r="Q6" s="159"/>
      <c r="R6" s="19"/>
      <c r="S6" s="184"/>
      <c r="T6" s="185"/>
      <c r="U6" s="18"/>
      <c r="V6" s="143" t="s">
        <v>8</v>
      </c>
      <c r="W6" s="144"/>
      <c r="X6" s="144"/>
      <c r="Y6" s="144"/>
      <c r="Z6" s="144"/>
      <c r="AA6" s="144"/>
      <c r="AB6" s="144"/>
      <c r="AC6" s="144"/>
      <c r="AD6" s="144"/>
      <c r="AE6" s="145"/>
      <c r="AF6" s="158">
        <v>0.21</v>
      </c>
      <c r="AG6" s="158"/>
      <c r="AH6" s="158"/>
      <c r="AI6" s="159"/>
      <c r="AJ6" s="40"/>
      <c r="AK6" s="180"/>
      <c r="AL6" s="181"/>
      <c r="AM6" s="18"/>
      <c r="AN6" s="143" t="s">
        <v>8</v>
      </c>
      <c r="AO6" s="144"/>
      <c r="AP6" s="144"/>
      <c r="AQ6" s="144"/>
      <c r="AR6" s="144"/>
      <c r="AS6" s="144"/>
      <c r="AT6" s="144"/>
      <c r="AU6" s="144"/>
      <c r="AV6" s="144"/>
      <c r="AW6" s="145"/>
      <c r="AX6" s="158" t="str">
        <f>IFERROR(VLOOKUP(AK5,'Qualabtoleranzen&amp;Einheiten'!$B$6:$E$200,3,FALSE),"")</f>
        <v/>
      </c>
      <c r="AY6" s="158"/>
      <c r="AZ6" s="158"/>
      <c r="BA6" s="159"/>
    </row>
    <row r="7" spans="1:56" ht="12.75" customHeight="1" x14ac:dyDescent="0.2">
      <c r="A7" s="169" t="s">
        <v>266</v>
      </c>
      <c r="B7" s="170"/>
      <c r="C7" s="18"/>
      <c r="D7" s="146" t="str">
        <f>IF(AND($V$4="Eine Vorlage zur Zielwertermittlung",NOT(L7="----------")),"neuer Zielwert",IF(NOT($V$4="Eine Vorlage zur Zielwertermittlung"),"Zielwert",""))</f>
        <v>Zielwert</v>
      </c>
      <c r="E7" s="147"/>
      <c r="F7" s="147"/>
      <c r="G7" s="147"/>
      <c r="H7" s="147"/>
      <c r="I7" s="147"/>
      <c r="J7" s="147"/>
      <c r="K7" s="148"/>
      <c r="L7" s="231">
        <v>1.2</v>
      </c>
      <c r="M7" s="231"/>
      <c r="N7" s="231"/>
      <c r="O7" s="160" t="s">
        <v>97</v>
      </c>
      <c r="P7" s="161"/>
      <c r="Q7" s="162"/>
      <c r="R7" s="19"/>
      <c r="S7" s="169" t="s">
        <v>267</v>
      </c>
      <c r="T7" s="170"/>
      <c r="U7" s="18"/>
      <c r="V7" s="146" t="str">
        <f>IF(AND($V$4="Eine Vorlage zur Zielwertermittlung",NOT(AD7="----------")),"neuer Zielwert",IF(NOT($V$4="Eine Vorlage zur Zielwertermittlung"),"Zielwert",""))</f>
        <v>Zielwert</v>
      </c>
      <c r="W7" s="147"/>
      <c r="X7" s="147"/>
      <c r="Y7" s="147"/>
      <c r="Z7" s="147"/>
      <c r="AA7" s="147"/>
      <c r="AB7" s="147"/>
      <c r="AC7" s="148"/>
      <c r="AD7" s="167">
        <v>7.9</v>
      </c>
      <c r="AE7" s="167"/>
      <c r="AF7" s="167"/>
      <c r="AG7" s="160" t="s">
        <v>97</v>
      </c>
      <c r="AH7" s="161"/>
      <c r="AI7" s="162"/>
      <c r="AJ7" s="40"/>
      <c r="AK7" s="163" t="s">
        <v>30</v>
      </c>
      <c r="AL7" s="164"/>
      <c r="AM7" s="18"/>
      <c r="AN7" s="146" t="str">
        <f>IF(AND($V$4="Eine Vorlage zur Zielwertermittlung",NOT(AV7="----------")),"neuer Zielwert",IF(NOT($V$4="Eine Vorlage zur Zielwertermittlung"),"Zielwert",""))</f>
        <v>Zielwert</v>
      </c>
      <c r="AO7" s="147"/>
      <c r="AP7" s="147"/>
      <c r="AQ7" s="147"/>
      <c r="AR7" s="147"/>
      <c r="AS7" s="147"/>
      <c r="AT7" s="147"/>
      <c r="AU7" s="148"/>
      <c r="AV7" s="167" t="str" cm="1">
        <f t="array" ref="AV7">IF(NOT($V$4="Eine Vorlage zur Zielwertermittlung"),"",IF(AND(AL13:AL37="",$V$4="Eine Vorlage zur Zielwertermittlung"),"----------",ROUND(AVERAGE(AL13:AL37),IF(AL12="0 Komastellen",0,IF(AL12="1 Komastelle",1,IF(AL12="2 Komastellen",2,IF(AL12="3 Komastellen",3,1)))))))</f>
        <v/>
      </c>
      <c r="AW7" s="167"/>
      <c r="AX7" s="167"/>
      <c r="AY7" s="160" t="str">
        <f>IFERROR(VLOOKUP(AK5,'Qualabtoleranzen&amp;Einheiten'!$B$6:$E$200,4,FALSE),"Einheit")</f>
        <v>Einheit</v>
      </c>
      <c r="AZ7" s="161"/>
      <c r="BA7" s="162"/>
    </row>
    <row r="8" spans="1:56" ht="12.75" customHeight="1" x14ac:dyDescent="0.2">
      <c r="A8" s="171"/>
      <c r="B8" s="172"/>
      <c r="C8" s="18"/>
      <c r="D8" s="141" t="str">
        <f>IF(L8="","","Standardabweichung")</f>
        <v>Standardabweichung</v>
      </c>
      <c r="E8" s="141"/>
      <c r="F8" s="141"/>
      <c r="G8" s="141"/>
      <c r="H8" s="141"/>
      <c r="I8" s="141"/>
      <c r="J8" s="141"/>
      <c r="K8" s="141"/>
      <c r="L8" s="142">
        <f>IF(J11="","",ROUND(IF(AND($V$4="Eine Vorlage zur Zielwertüberwachung",B9="errechneter MW"),AVERAGE(B13:B37),IF(OR(AND($V$4="Eine Vorlage zur Zielwertermittlung",NOT(L7="----------")),AND($V$4="Eine leere Vorlage zum Erstellen einer neuen Dokumentationshilfe",NOT(L7="")),AND($V$4="Eine Vorlage zur Zielwertüberwachung",B9="eingetragener ZW",NOT(L7=""))),L7,""))*IF(MIN(N5,N6)=0,MAX(N5,N6),MIN(N5,N6))/3,IF(B12="0 Komastellen",0,IF(B12="1 Komastelle",1,IF(B12="2 Komastellen",2,IF(B12="3 Komastellen",3,1))))))</f>
        <v>0.08</v>
      </c>
      <c r="M8" s="142"/>
      <c r="N8" s="142"/>
      <c r="O8" s="155" t="str">
        <f>IF(L8="","",O7)</f>
        <v>ng/ml</v>
      </c>
      <c r="P8" s="155"/>
      <c r="Q8" s="155"/>
      <c r="R8" s="19"/>
      <c r="S8" s="171"/>
      <c r="T8" s="172"/>
      <c r="U8" s="18"/>
      <c r="V8" s="141" t="str">
        <f>IF(AD8="","","Standardabweichung")</f>
        <v>Standardabweichung</v>
      </c>
      <c r="W8" s="141"/>
      <c r="X8" s="141"/>
      <c r="Y8" s="141"/>
      <c r="Z8" s="141"/>
      <c r="AA8" s="141"/>
      <c r="AB8" s="141"/>
      <c r="AC8" s="141"/>
      <c r="AD8" s="142">
        <f>IF(AB11="","",ROUND(IF(AND($V$4="Eine Vorlage zur Zielwertüberwachung",T9="errechneter MW"),AVERAGE(T13:T37),IF(OR(AND($V$4="Eine Vorlage zur Zielwertermittlung",NOT(AD7="----------")),AND($V$4="Eine leere Vorlage zum Erstellen einer neuen Dokumentationshilfe",NOT(AD7="")),AND($V$4="Eine Vorlage zur Zielwertüberwachung",T9="eingetragener ZW",NOT(AD7=""))),AD7,""))*IF(MIN(AF5,AF6)=0,MAX(AF5,AF6),MIN(AF5,AF6))/3,IF(T12="0 Komastellen",0,IF(T12="1 Komastelle",1,IF(T12="2 Komastellen",2,IF(T12="3 Komastellen",3,1))))))</f>
        <v>0.55000000000000004</v>
      </c>
      <c r="AE8" s="142"/>
      <c r="AF8" s="142"/>
      <c r="AG8" s="155" t="str">
        <f>IF(AD8="","",AG7)</f>
        <v>ng/ml</v>
      </c>
      <c r="AH8" s="155"/>
      <c r="AI8" s="155"/>
      <c r="AJ8" s="40"/>
      <c r="AK8" s="165"/>
      <c r="AL8" s="166"/>
      <c r="AM8" s="18"/>
      <c r="AN8" s="141" t="str">
        <f>IF(AV8="","","Standardabweichung")</f>
        <v/>
      </c>
      <c r="AO8" s="141"/>
      <c r="AP8" s="141"/>
      <c r="AQ8" s="141"/>
      <c r="AR8" s="141"/>
      <c r="AS8" s="141"/>
      <c r="AT8" s="141"/>
      <c r="AU8" s="141"/>
      <c r="AV8" s="142" t="str">
        <f>IF(AT11="","",ROUND(IF(AND($V$4="Eine Vorlage zur Zielwertüberwachung",AL9="errechneter MW"),AVERAGE(AL13:AL37),IF(OR(AND($V$4="Eine Vorlage zur Zielwertermittlung",NOT(AV7="----------")),AND($V$4="Eine leere Vorlage zum Erstellen einer neuen Dokumentationshilfe",NOT(AV7="")),AND($V$4="Eine Vorlage zur Zielwertüberwachung",AL9="eingetragener ZW",NOT(AV7=""))),AV7,""))*IF(MIN(AX5,AX6)=0,MAX(AX5,AX6),MIN(AX5,AX6))/3,IF(AL12="0 Komastellen",0,IF(AL12="1 Komastelle",1,IF(AL12="2 Komastellen",2,IF(AL12="3 Komastellen",3,1))))))</f>
        <v/>
      </c>
      <c r="AW8" s="142"/>
      <c r="AX8" s="142"/>
      <c r="AY8" s="155" t="str">
        <f>IF(AV8="","",AY7)</f>
        <v/>
      </c>
      <c r="AZ8" s="155"/>
      <c r="BA8" s="155"/>
    </row>
    <row r="9" spans="1:56" ht="13.5" x14ac:dyDescent="0.25">
      <c r="A9" s="60" t="str">
        <f>IF($V$4="Eine Vorlage zur Zielwertüberwachung","Verwendeter ZW =","")</f>
        <v/>
      </c>
      <c r="B9" s="138" t="s">
        <v>36</v>
      </c>
      <c r="C9" s="138"/>
      <c r="D9" s="139" t="str">
        <f>IF(AND($V$4="Eine Vorlage zur Zielwertüberwachung",NOT(O9="")),"errechneter Mittelwert:","")</f>
        <v/>
      </c>
      <c r="E9" s="139"/>
      <c r="F9" s="139"/>
      <c r="G9" s="139"/>
      <c r="H9" s="139"/>
      <c r="I9" s="139"/>
      <c r="J9" s="139"/>
      <c r="K9" s="139"/>
      <c r="L9" s="139"/>
      <c r="M9" s="139"/>
      <c r="N9" s="139"/>
      <c r="O9" s="140" t="str" cm="1">
        <f t="array" ref="O9">IF(OR(AND(B13:B37=""),NOT($V$4="Eine Vorlage zur Zielwertüberwachung")),"",ROUND(AVERAGE(B13:B37),IF(B12="0 Komastellen",0,IF(B12="1 Komastelle",1,IF(B12="2 Komastellen",2,IF(B12="3 Komastellen",3,1))))))</f>
        <v/>
      </c>
      <c r="P9" s="140"/>
      <c r="Q9" s="140"/>
      <c r="R9" s="20"/>
      <c r="S9" s="60" t="str">
        <f>IF($V$4="Eine Vorlage zur Zielwertüberwachung","Verwendeter ZW =","")</f>
        <v/>
      </c>
      <c r="T9" s="138" t="s">
        <v>36</v>
      </c>
      <c r="U9" s="138"/>
      <c r="V9" s="139" t="str">
        <f>IF(AND($V$4="Eine Vorlage zur Zielwertüberwachung",NOT(AG9="")),"errechneter Mittelwert:","")</f>
        <v/>
      </c>
      <c r="W9" s="139"/>
      <c r="X9" s="139"/>
      <c r="Y9" s="139"/>
      <c r="Z9" s="139"/>
      <c r="AA9" s="139"/>
      <c r="AB9" s="139"/>
      <c r="AC9" s="139"/>
      <c r="AD9" s="139"/>
      <c r="AE9" s="139"/>
      <c r="AF9" s="139"/>
      <c r="AG9" s="140" t="str" cm="1">
        <f t="array" ref="AG9">IF(OR(AND(T13:T37=""),NOT($V$4="Eine Vorlage zur Zielwertüberwachung")),"",ROUND(AVERAGE(T13:T37),IF(T12="0 Komastellen",0,IF(T12="1 Komastelle",1,IF(T12="2 Komastellen",2,IF(T12="3 Komastellen",3,1))))))</f>
        <v/>
      </c>
      <c r="AH9" s="140"/>
      <c r="AI9" s="140"/>
      <c r="AK9" s="60" t="str">
        <f>IF($V$4="Eine Vorlage zur Zielwertüberwachung","Verwendeter ZW =","")</f>
        <v/>
      </c>
      <c r="AL9" s="138" t="s">
        <v>36</v>
      </c>
      <c r="AM9" s="138"/>
      <c r="AN9" s="139" t="str">
        <f>IF(AND($V$4="Eine Vorlage zur Zielwertüberwachung",NOT(AY9="")),"errechneter Mittelwert:","")</f>
        <v/>
      </c>
      <c r="AO9" s="139"/>
      <c r="AP9" s="139"/>
      <c r="AQ9" s="139"/>
      <c r="AR9" s="139"/>
      <c r="AS9" s="139"/>
      <c r="AT9" s="139"/>
      <c r="AU9" s="139"/>
      <c r="AV9" s="139"/>
      <c r="AW9" s="139"/>
      <c r="AX9" s="139"/>
      <c r="AY9" s="140" t="str" cm="1">
        <f t="array" ref="AY9">IF(OR(AND(AL13:AL37=""),NOT($V$4="Eine Vorlage zur Zielwertüberwachung")),"",ROUND(AVERAGE(AL13:AL37),IF(AL12="0 Komastellen",0,IF(AL12="1 Komastelle",1,IF(AL12="2 Komastellen",2,IF(AL12="3 Komastellen",3,1))))))</f>
        <v/>
      </c>
      <c r="AZ9" s="140"/>
      <c r="BA9" s="140"/>
    </row>
    <row r="10" spans="1:56" s="22" customFormat="1" x14ac:dyDescent="0.2">
      <c r="A10" s="48" t="s">
        <v>1</v>
      </c>
      <c r="B10" s="42" t="str">
        <f>O7</f>
        <v>ng/ml</v>
      </c>
      <c r="C10" s="43"/>
      <c r="D10" s="149" t="s">
        <v>2</v>
      </c>
      <c r="E10" s="150"/>
      <c r="F10" s="149" t="s">
        <v>3</v>
      </c>
      <c r="G10" s="150"/>
      <c r="H10" s="149" t="s">
        <v>4</v>
      </c>
      <c r="I10" s="150"/>
      <c r="J10" s="151" t="str">
        <f>IF(AND($V$4="Eine Vorlage zur Zielwertüberwachung",B9="errechneter Mw"),"Mw","Zw")</f>
        <v>Zw</v>
      </c>
      <c r="K10" s="150"/>
      <c r="L10" s="151" t="s">
        <v>5</v>
      </c>
      <c r="M10" s="152"/>
      <c r="N10" s="149" t="s">
        <v>6</v>
      </c>
      <c r="O10" s="152"/>
      <c r="P10" s="155" t="s">
        <v>7</v>
      </c>
      <c r="Q10" s="152"/>
      <c r="R10" s="21"/>
      <c r="S10" s="48" t="s">
        <v>1</v>
      </c>
      <c r="T10" s="42" t="str">
        <f>AG7</f>
        <v>ng/ml</v>
      </c>
      <c r="U10" s="43"/>
      <c r="V10" s="149" t="s">
        <v>2</v>
      </c>
      <c r="W10" s="150"/>
      <c r="X10" s="149" t="s">
        <v>3</v>
      </c>
      <c r="Y10" s="150"/>
      <c r="Z10" s="149" t="s">
        <v>4</v>
      </c>
      <c r="AA10" s="150"/>
      <c r="AB10" s="151" t="str">
        <f>IF(AND($V$4="Eine Vorlage zur Zielwertüberwachung",T9="errechneter Mw"),"Mw","Zw")</f>
        <v>Zw</v>
      </c>
      <c r="AC10" s="150"/>
      <c r="AD10" s="151" t="s">
        <v>5</v>
      </c>
      <c r="AE10" s="152"/>
      <c r="AF10" s="149" t="s">
        <v>6</v>
      </c>
      <c r="AG10" s="152"/>
      <c r="AH10" s="155" t="s">
        <v>7</v>
      </c>
      <c r="AI10" s="152"/>
      <c r="AJ10" s="40"/>
      <c r="AK10" s="48" t="s">
        <v>1</v>
      </c>
      <c r="AL10" s="42" t="str">
        <f>AY7</f>
        <v>Einheit</v>
      </c>
      <c r="AM10" s="43"/>
      <c r="AN10" s="149" t="s">
        <v>2</v>
      </c>
      <c r="AO10" s="150"/>
      <c r="AP10" s="149" t="s">
        <v>3</v>
      </c>
      <c r="AQ10" s="150"/>
      <c r="AR10" s="149" t="s">
        <v>4</v>
      </c>
      <c r="AS10" s="150"/>
      <c r="AT10" s="151" t="str">
        <f>IF(AND($V$4="Eine Vorlage zur Zielwertüberwachung",AL9="errechneter Mw"),"Mw","Zw")</f>
        <v>Zw</v>
      </c>
      <c r="AU10" s="150"/>
      <c r="AV10" s="151" t="s">
        <v>5</v>
      </c>
      <c r="AW10" s="152"/>
      <c r="AX10" s="149" t="s">
        <v>6</v>
      </c>
      <c r="AY10" s="152"/>
      <c r="AZ10" s="155" t="s">
        <v>7</v>
      </c>
      <c r="BA10" s="152"/>
      <c r="BC10" s="133" t="s">
        <v>262</v>
      </c>
      <c r="BD10" s="134"/>
    </row>
    <row r="11" spans="1:56" s="22" customFormat="1" x14ac:dyDescent="0.2">
      <c r="A11" s="44" t="s">
        <v>10</v>
      </c>
      <c r="B11" s="47" t="s">
        <v>28</v>
      </c>
      <c r="C11" s="43"/>
      <c r="D11" s="156">
        <f>IF(OR(J11="",AND(N5="",N6="")),"",ROUNDUP(IF(AND($V$4="Eine Vorlage zur Zielwertüberwachung",B9="errechneter MW"),AVERAGE(B13:B37),IF(OR(AND($V$4="Eine Vorlage zur Zielwertermittlung",NOT(L7="----------")),AND($V$4="Eine leere Vorlage zum Erstellen einer neuen Dokumentationshilfe",NOT(L7="")),AND($V$4="Eine Vorlage zur Zielwertüberwachung",B9="eingetragener ZW",NOT(L7=""))),L7,""))-3*(IF(AND($V$4="Eine Vorlage zur Zielwertüberwachung",B9="errechneter MW"),AVERAGE(B13:B37),IF(OR(AND($V$4="Eine Vorlage zur Zielwertermittlung",NOT(L7="----------")),AND($V$4="Eine leere Vorlage zum Erstellen einer neuen Dokumentationshilfe",NOT(L7="")),AND($V$4="Eine Vorlage zur Zielwertüberwachung",B9="eingetragener ZW",NOT(L7=""))),L7,"")))*IF(MIN(N5,N6)=0,MAX(N5,N6),MIN(N5,N6))/3,IF(B12="0 Komastellen",0,IF(B12="1 Komastelle",1,IF(B12="2 Komastellen",2,IF(B12="3 Komastellen",3,1))))))</f>
        <v>0.95</v>
      </c>
      <c r="E11" s="157"/>
      <c r="F11" s="153">
        <f>IF(OR(J11="",AND(N5="",N6="")),"",ROUNDUP(IF(AND($V$4="Eine Vorlage zur Zielwertüberwachung",B9="errechneter MW"),AVERAGE(B13:B37),IF(OR(AND($V$4="Eine Vorlage zur Zielwertermittlung",NOT(L7="----------")),AND($V$4="Eine leere Vorlage zum Erstellen einer neuen Dokumentationshilfe",NOT(L7="")),AND($V$4="Eine Vorlage zur Zielwertüberwachung",B9="eingetragener ZW",NOT(L7=""))),L7,""))-2*(IF(AND($V$4="Eine Vorlage zur Zielwertüberwachung",B9="errechneter MW"),AVERAGE(B13:B37),IF(OR(AND($V$4="Eine Vorlage zur Zielwertermittlung",NOT(L7="----------")),AND($V$4="Eine leere Vorlage zum Erstellen einer neuen Dokumentationshilfe",NOT(L7="")),AND($V$4="Eine Vorlage zur Zielwertüberwachung",B9="eingetragener ZW",NOT(L7=""))),L7,"")))*IF(MIN(N5,N6)=0,MAX(N5,N6),MIN(N5,N6))/3,IF(B12="0 Komastellen",0,IF(B12="1 Komastelle",1,IF(B12="2 Komastellen",2,IF(B12="3 Komastellen",3,1))))))</f>
        <v>1.04</v>
      </c>
      <c r="G11" s="154"/>
      <c r="H11" s="168">
        <f>IF(OR(J11="",AND(N5="",N6="")),"",ROUNDUP(IF(AND($V$4="Eine Vorlage zur Zielwertüberwachung",B9="errechneter MW"),AVERAGE(B13:B37),IF(OR(AND($V$4="Eine Vorlage zur Zielwertermittlung",NOT(L7="----------")),AND($V$4="Eine leere Vorlage zum Erstellen einer neuen Dokumentationshilfe",NOT(L7="")),AND($V$4="Eine Vorlage zur Zielwertüberwachung",B9="eingetragener ZW",NOT(L7=""))),L7,""))-1*(IF(AND($V$4="Eine Vorlage zur Zielwertüberwachung",B9="errechneter MW"),AVERAGE(B13:B37),IF(OR(AND($V$4="Eine Vorlage zur Zielwertermittlung",NOT(L7="----------")),AND($V$4="Eine leere Vorlage zum Erstellen einer neuen Dokumentationshilfe",NOT(L7="")),AND($V$4="Eine Vorlage zur Zielwertüberwachung",B9="eingetragener ZW",NOT(L7=""))),L7,"")))*IF(MIN(N5,N6)=0,MAX(N5,N6),MIN(N5,N6))/3,IF(B12="0 Komastellen",0,IF(B12="1 Komastelle",1,IF(B12="2 Komastellen",2,IF(B12="3 Komastellen",3,1))))))</f>
        <v>1.1200000000000001</v>
      </c>
      <c r="I11" s="157"/>
      <c r="J11" s="188" cm="1">
        <f t="array" ref="J11">IF(AND($V$4="Eine Vorlage zur Zielwertüberwachung",B9="errechneter MW"),IF(AND(B13:B37=""),"",ROUND(AVERAGE(B13:B37),IF(B12="0 Komastellen",0,IF(B12="1 Komastelle",1,IF(B12="2 Komastellen",2,IF(B12="3 Komastellen",3,1)))))),IF(OR(AND($V$4="Eine Vorlage zur Zielwertermittlung",NOT(L7="----------")),AND($V$4="Eine leere Vorlage zum Erstellen einer neuen Dokumentationshilfe",NOT(L7="")),AND($V$4="Eine Vorlage zur Zielwertüberwachung",B9="eingetragener ZW",NOT(L7=""))),ROUND(L7,IF(B12="0 Komastellen",0,IF(B12="1 Komastelle",1,IF(B12="2 Komastellen",2,IF(B12="3 Komastellen",3,1))))),""))</f>
        <v>1.2</v>
      </c>
      <c r="K11" s="154"/>
      <c r="L11" s="168">
        <f>IF(OR(J11="",AND(N5="",N6="")),"",ROUNDDOWN(IF(AND($V$4="Eine Vorlage zur Zielwertüberwachung",B9="errechneter MW"),AVERAGE(B13:B37),IF(OR(AND($V$4="Eine Vorlage zur Zielwertermittlung",NOT(L7="----------")),AND($V$4="Eine leere Vorlage zum Erstellen einer neuen Dokumentationshilfe",NOT(L7="")),AND($V$4="Eine Vorlage zur Zielwertüberwachung",B9="eingetragener ZW",NOT(L7=""))),L7,""))+1*(IF(AND($V$4="Eine Vorlage zur Zielwertüberwachung",B9="errechneter MW"),AVERAGE(B13:B37),IF(OR(AND($V$4="Eine Vorlage zur Zielwertermittlung",NOT(L7="----------")),AND($V$4="Eine leere Vorlage zum Erstellen einer neuen Dokumentationshilfe",NOT(L7="")),AND($V$4="Eine Vorlage zur Zielwertüberwachung",B9="eingetragener ZW",NOT(L7=""))),L7,"")))*IF(MIN(N5,N6)=0,MAX(N5,N6),MIN(N5,N6))/3,IF(B12="0 Komastellen",0,IF(B12="1 Komastelle",1,IF(B12="2 Komastellen",2,IF(B12="3 Komastellen",3,1))))))</f>
        <v>1.28</v>
      </c>
      <c r="M11" s="157"/>
      <c r="N11" s="168">
        <f>IF(OR(J11="",AND(N5="",N6="")),"",ROUNDDOWN(IF(AND($V$4="Eine Vorlage zur Zielwertüberwachung",B9="errechneter MW"),AVERAGE(B13:B37),IF(OR(AND($V$4="Eine Vorlage zur Zielwertermittlung",NOT(L7="----------")),AND($V$4="Eine leere Vorlage zum Erstellen einer neuen Dokumentationshilfe",NOT(L7="")),AND($V$4="Eine Vorlage zur Zielwertüberwachung",B9="eingetragener ZW",NOT(L7=""))),L7,""))+2*(IF(AND($V$4="Eine Vorlage zur Zielwertüberwachung",B9="errechneter MW"),AVERAGE(B13:B37),IF(OR(AND($V$4="Eine Vorlage zur Zielwertermittlung",NOT(L7="----------")),AND($V$4="Eine leere Vorlage zum Erstellen einer neuen Dokumentationshilfe",NOT(L7="")),AND($V$4="Eine Vorlage zur Zielwertüberwachung",B9="eingetragener ZW",NOT(L7=""))),L7,"")))*IF(MIN(N5,N6)=0,MAX(N5,N6),MIN(N5,N6))/3,IF(B12="0 Komastellen",0,IF(B12="1 Komastelle",1,IF(B12="2 Komastellen",2,IF(B12="3 Komastellen",3,1))))))</f>
        <v>1.36</v>
      </c>
      <c r="O11" s="157"/>
      <c r="P11" s="153">
        <f>IF(OR(J11="",AND(N5="",N6="")),"",ROUNDDOWN(IF(AND($V$4="Eine Vorlage zur Zielwertüberwachung",B9="errechneter MW"),AVERAGE(B13:B37),IF(OR(AND($V$4="Eine Vorlage zur Zielwertermittlung",NOT(L7="----------")),AND($V$4="Eine leere Vorlage zum Erstellen einer neuen Dokumentationshilfe",NOT(L7="")),AND($V$4="Eine Vorlage zur Zielwertüberwachung",B9="eingetragener ZW",NOT(L7=""))),L7,""))+3*(IF(AND($V$4="Eine Vorlage zur Zielwertüberwachung",B9="errechneter MW"),AVERAGE(B13:B37),IF(OR(AND($V$4="Eine Vorlage zur Zielwertermittlung",NOT(L7="----------")),AND($V$4="Eine leere Vorlage zum Erstellen einer neuen Dokumentationshilfe",NOT(L7="")),AND($V$4="Eine Vorlage zur Zielwertüberwachung",B9="eingetragener ZW",NOT(L7=""))),L7,"")))*IF(MIN(N5,N6)=0,MAX(N5,N6),MIN(N5,N6))/3,IF(B12="0 Komastellen",0,IF(B12="1 Komastelle",1,IF(B12="2 Komastellen",2,IF(B12="3 Komastellen",3,1))))))</f>
        <v>1.45</v>
      </c>
      <c r="Q11" s="154"/>
      <c r="R11" s="41"/>
      <c r="S11" s="44" t="s">
        <v>10</v>
      </c>
      <c r="T11" s="47" t="s">
        <v>28</v>
      </c>
      <c r="U11" s="43"/>
      <c r="V11" s="156">
        <f>IF(OR(AB11="",AND(AF5="",AF6="")),"",ROUNDUP(IF(AND($V$4="Eine Vorlage zur Zielwertüberwachung",T9="errechneter MW"),AVERAGE(T13:T37),IF(OR(AND($V$4="Eine Vorlage zur Zielwertermittlung",NOT(AD7="----------")),AND($V$4="Eine leere Vorlage zum Erstellen einer neuen Dokumentationshilfe",NOT(AD7="")),AND($V$4="Eine Vorlage zur Zielwertüberwachung",T9="eingetragener ZW",NOT(AD7=""))),AD7,""))-3*(IF(AND($V$4="Eine Vorlage zur Zielwertüberwachung",T9="errechneter MW"),AVERAGE(T13:T37),IF(OR(AND($V$4="Eine Vorlage zur Zielwertermittlung",NOT(AD7="----------")),AND($V$4="Eine leere Vorlage zum Erstellen einer neuen Dokumentationshilfe",NOT(AD7="")),AND($V$4="Eine Vorlage zur Zielwertüberwachung",T9="eingetragener ZW",NOT(AD7=""))),AD7,"")))*IF(MIN(AF5,AF6)=0,MAX(AF5,AF6),MIN(AF5,AF6))/3,IF(T12="0 Komastellen",0,IF(T12="1 Komastelle",1,IF(T12="2 Komastellen",2,IF(T12="3 Komastellen",3,1))))))</f>
        <v>6.25</v>
      </c>
      <c r="W11" s="157"/>
      <c r="X11" s="153">
        <f>IF(OR(AB11="",AND(AF5="",AF6="")),"",ROUNDUP(IF(AND($V$4="Eine Vorlage zur Zielwertüberwachung",T9="errechneter MW"),AVERAGE(T13:T37),IF(OR(AND($V$4="Eine Vorlage zur Zielwertermittlung",NOT(AD7="----------")),AND($V$4="Eine leere Vorlage zum Erstellen einer neuen Dokumentationshilfe",NOT(AD7="")),AND($V$4="Eine Vorlage zur Zielwertüberwachung",T9="eingetragener ZW",NOT(AD7=""))),AD7,""))-2*(IF(AND($V$4="Eine Vorlage zur Zielwertüberwachung",T9="errechneter MW"),AVERAGE(T13:T37),IF(OR(AND($V$4="Eine Vorlage zur Zielwertermittlung",NOT(AD7="----------")),AND($V$4="Eine leere Vorlage zum Erstellen einer neuen Dokumentationshilfe",NOT(AD7="")),AND($V$4="Eine Vorlage zur Zielwertüberwachung",T9="eingetragener ZW",NOT(AD7=""))),AD7,"")))*IF(MIN(AF5,AF6)=0,MAX(AF5,AF6),MIN(AF5,AF6))/3,IF(T12="0 Komastellen",0,IF(T12="1 Komastelle",1,IF(T12="2 Komastellen",2,IF(T12="3 Komastellen",3,1))))))</f>
        <v>6.8</v>
      </c>
      <c r="Y11" s="154"/>
      <c r="Z11" s="168">
        <f>IF(OR(AB11="",AND(AF5="",AF6="")),"",ROUNDUP(IF(AND($V$4="Eine Vorlage zur Zielwertüberwachung",T9="errechneter MW"),AVERAGE(T13:T37),IF(OR(AND($V$4="Eine Vorlage zur Zielwertermittlung",NOT(AD7="----------")),AND($V$4="Eine leere Vorlage zum Erstellen einer neuen Dokumentationshilfe",NOT(AD7="")),AND($V$4="Eine Vorlage zur Zielwertüberwachung",T9="eingetragener ZW",NOT(AD7=""))),AD7,""))-1*(IF(AND($V$4="Eine Vorlage zur Zielwertüberwachung",T9="errechneter MW"),AVERAGE(T13:T37),IF(OR(AND($V$4="Eine Vorlage zur Zielwertermittlung",NOT(AD7="----------")),AND($V$4="Eine leere Vorlage zum Erstellen einer neuen Dokumentationshilfe",NOT(AD7="")),AND($V$4="Eine Vorlage zur Zielwertüberwachung",T9="eingetragener ZW",NOT(AD7=""))),AD7,"")))*IF(MIN(AF5,AF6)=0,MAX(AF5,AF6),MIN(AF5,AF6))/3,IF(T12="0 Komastellen",0,IF(T12="1 Komastelle",1,IF(T12="2 Komastellen",2,IF(T12="3 Komastellen",3,1))))))</f>
        <v>7.35</v>
      </c>
      <c r="AA11" s="157"/>
      <c r="AB11" s="188" cm="1">
        <f t="array" ref="AB11">IF(AND($V$4="Eine Vorlage zur Zielwertüberwachung",T9="errechneter MW"),IF(AND(T13:T37=""),"",ROUND(AVERAGE(T13:T37),IF(T12="0 Komastellen",0,IF(T12="1 Komastelle",1,IF(T12="2 Komastellen",2,IF(T12="3 Komastellen",3,1)))))),IF(OR(AND($V$4="Eine Vorlage zur Zielwertermittlung",NOT(AD7="----------")),AND($V$4="Eine leere Vorlage zum Erstellen einer neuen Dokumentationshilfe",NOT(AD7="")),AND($V$4="Eine Vorlage zur Zielwertüberwachung",T9="eingetragener ZW",NOT(AD7=""))),ROUND(AD7,IF(T12="0 Komastellen",0,IF(T12="1 Komastelle",1,IF(T12="2 Komastellen",2,IF(T12="3 Komastellen",3,1))))),""))</f>
        <v>7.9</v>
      </c>
      <c r="AC11" s="154"/>
      <c r="AD11" s="168">
        <f>IF(OR(AB11="",AND(AF5="",AF6="")),"",ROUNDDOWN(IF(AND($V$4="Eine Vorlage zur Zielwertüberwachung",T9="errechneter MW"),AVERAGE(T13:T37),IF(OR(AND($V$4="Eine Vorlage zur Zielwertermittlung",NOT(AD7="----------")),AND($V$4="Eine leere Vorlage zum Erstellen einer neuen Dokumentationshilfe",NOT(AD7="")),AND($V$4="Eine Vorlage zur Zielwertüberwachung",T9="eingetragener ZW",NOT(AD7=""))),AD7,""))+1*(IF(AND($V$4="Eine Vorlage zur Zielwertüberwachung",T9="errechneter MW"),AVERAGE(T13:T37),IF(OR(AND($V$4="Eine Vorlage zur Zielwertermittlung",NOT(AD7="----------")),AND($V$4="Eine leere Vorlage zum Erstellen einer neuen Dokumentationshilfe",NOT(AD7="")),AND($V$4="Eine Vorlage zur Zielwertüberwachung",T9="eingetragener ZW",NOT(AD7=""))),AD7,"")))*IF(MIN(AF5,AF6)=0,MAX(AF5,AF6),MIN(AF5,AF6))/3,IF(T12="0 Komastellen",0,IF(T12="1 Komastelle",1,IF(T12="2 Komastellen",2,IF(T12="3 Komastellen",3,1))))))</f>
        <v>8.4499999999999993</v>
      </c>
      <c r="AE11" s="157"/>
      <c r="AF11" s="153">
        <f>IF(OR(AB11="",AND(AF5="",AF6="")),"",ROUNDDOWN(IF(AND($V$4="Eine Vorlage zur Zielwertüberwachung",T9="errechneter MW"),AVERAGE(T13:T37),IF(OR(AND($V$4="Eine Vorlage zur Zielwertermittlung",NOT(AD7="----------")),AND($V$4="Eine leere Vorlage zum Erstellen einer neuen Dokumentationshilfe",NOT(AD7="")),AND($V$4="Eine Vorlage zur Zielwertüberwachung",T9="eingetragener ZW",NOT(AD7=""))),AD7,""))+2*(IF(AND($V$4="Eine Vorlage zur Zielwertüberwachung",T9="errechneter MW"),AVERAGE(T13:T37),IF(OR(AND($V$4="Eine Vorlage zur Zielwertermittlung",NOT(AD7="----------")),AND($V$4="Eine leere Vorlage zum Erstellen einer neuen Dokumentationshilfe",NOT(AD7="")),AND($V$4="Eine Vorlage zur Zielwertüberwachung",T9="eingetragener ZW",NOT(AD7=""))),AD7,"")))*IF(MIN(AF5,AF6)=0,MAX(AF5,AF6),MIN(AF5,AF6))/3,IF(T12="0 Komastellen",0,IF(T12="1 Komastelle",1,IF(T12="2 Komastellen",2,IF(T12="3 Komastellen",3,1))))))</f>
        <v>9</v>
      </c>
      <c r="AG11" s="154"/>
      <c r="AH11" s="168">
        <f>IF(OR(AB11="",AND(AF5="",AF6="")),"",ROUNDDOWN(IF(AND($V$4="Eine Vorlage zur Zielwertüberwachung",T9="errechneter MW"),AVERAGE(T13:T37),IF(OR(AND($V$4="Eine Vorlage zur Zielwertermittlung",NOT(AD7="----------")),AND($V$4="Eine leere Vorlage zum Erstellen einer neuen Dokumentationshilfe",NOT(AD7="")),AND($V$4="Eine Vorlage zur Zielwertüberwachung",T9="eingetragener ZW",NOT(AD7=""))),AD7,""))+3*(IF(AND($V$4="Eine Vorlage zur Zielwertüberwachung",T9="errechneter MW"),AVERAGE(T13:T37),IF(OR(AND($V$4="Eine Vorlage zur Zielwertermittlung",NOT(AD7="----------")),AND($V$4="Eine leere Vorlage zum Erstellen einer neuen Dokumentationshilfe",NOT(AD7="")),AND($V$4="Eine Vorlage zur Zielwertüberwachung",T9="eingetragener ZW",NOT(AD7=""))),AD7,"")))*IF(MIN(AF5,AF6)=0,MAX(AF5,AF6),MIN(AF5,AF6))/3,IF(T12="0 Komastellen",0,IF(T12="1 Komastelle",1,IF(T12="2 Komastellen",2,IF(T12="3 Komastellen",3,1))))))</f>
        <v>9.5500000000000007</v>
      </c>
      <c r="AI11" s="157"/>
      <c r="AJ11" s="40"/>
      <c r="AK11" s="44" t="s">
        <v>10</v>
      </c>
      <c r="AL11" s="47" t="s">
        <v>28</v>
      </c>
      <c r="AM11" s="43"/>
      <c r="AN11" s="156" t="str">
        <f>IF(OR(AT11="",AND(AX5="",AX6="")),"",ROUNDUP(IF(AND($V$4="Eine Vorlage zur Zielwertüberwachung",AL9="errechneter MW"),AVERAGE(AL13:AL37),IF(OR(AND($V$4="Eine Vorlage zur Zielwertermittlung",NOT(AV7="----------")),AND($V$4="Eine leere Vorlage zum Erstellen einer neuen Dokumentationshilfe",NOT(AV7="")),AND($V$4="Eine Vorlage zur Zielwertüberwachung",AL9="eingetragener ZW",NOT(AV7=""))),AV7,""))-3*(IF(AND($V$4="Eine Vorlage zur Zielwertüberwachung",AL9="errechneter MW"),AVERAGE(AL13:AL37),IF(OR(AND($V$4="Eine Vorlage zur Zielwertermittlung",NOT(AV7="----------")),AND($V$4="Eine leere Vorlage zum Erstellen einer neuen Dokumentationshilfe",NOT(AV7="")),AND($V$4="Eine Vorlage zur Zielwertüberwachung",AL9="eingetragener ZW",NOT(AV7=""))),AV7,"")))*IF(MIN(AX5,AX6)=0,MAX(AX5,AX6),MIN(AX5,AX6))/3,IF(AL12="0 Komastellen",0,IF(AL12="1 Komastelle",1,IF(AL12="2 Komastellen",2,IF(AL12="3 Komastellen",3,1))))))</f>
        <v/>
      </c>
      <c r="AO11" s="157"/>
      <c r="AP11" s="168" t="str">
        <f>IF(OR(AT11="",AND(AX5="",AX6="")),"",ROUNDUP(IF(AND($V$4="Eine Vorlage zur Zielwertüberwachung",AL9="errechneter MW"),AVERAGE(AL13:AL37),IF(OR(AND($V$4="Eine Vorlage zur Zielwertermittlung",NOT(AV7="----------")),AND($V$4="Eine leere Vorlage zum Erstellen einer neuen Dokumentationshilfe",NOT(AV7="")),AND($V$4="Eine Vorlage zur Zielwertüberwachung",AL9="eingetragener ZW",NOT(AV7=""))),AV7,""))-2*(IF(AND($V$4="Eine Vorlage zur Zielwertüberwachung",AL9="errechneter MW"),AVERAGE(AL13:AL37),IF(OR(AND($V$4="Eine Vorlage zur Zielwertermittlung",NOT(AV7="----------")),AND($V$4="Eine leere Vorlage zum Erstellen einer neuen Dokumentationshilfe",NOT(AV7="")),AND($V$4="Eine Vorlage zur Zielwertüberwachung",AL9="eingetragener ZW",NOT(AV7=""))),AV7,"")))*IF(MIN(AX5,AX6)=0,MAX(AX5,AX6),MIN(AX5,AX6))/3,IF(AL12="0 Komastellen",0,IF(AL12="1 Komastelle",1,IF(AL12="2 Komastellen",2,IF(AL12="3 Komastellen",3,1))))))</f>
        <v/>
      </c>
      <c r="AQ11" s="157"/>
      <c r="AR11" s="168" t="str">
        <f>IF(OR(AT11="",AND(AX5="",AX6="")),"",ROUNDUP(IF(AND($V$4="Eine Vorlage zur Zielwertüberwachung",AL9="errechneter MW"),AVERAGE(AL13:AL37),IF(OR(AND($V$4="Eine Vorlage zur Zielwertermittlung",NOT(AV7="----------")),AND($V$4="Eine leere Vorlage zum Erstellen einer neuen Dokumentationshilfe",NOT(AV7="")),AND($V$4="Eine Vorlage zur Zielwertüberwachung",AL9="eingetragener ZW",NOT(AV7=""))),AV7,""))-1*(IF(AND($V$4="Eine Vorlage zur Zielwertüberwachung",AL9="errechneter MW"),AVERAGE(AL13:AL37),IF(OR(AND($V$4="Eine Vorlage zur Zielwertermittlung",NOT(AV7="----------")),AND($V$4="Eine leere Vorlage zum Erstellen einer neuen Dokumentationshilfe",NOT(AV7="")),AND($V$4="Eine Vorlage zur Zielwertüberwachung",AL9="eingetragener ZW",NOT(AV7=""))),AV7,"")))*IF(MIN(AX5,AX6)=0,MAX(AX5,AX6),MIN(AX5,AX6))/3,IF(AL12="0 Komastellen",0,IF(AL12="1 Komastelle",1,IF(AL12="2 Komastellen",2,IF(AL12="3 Komastellen",3,1))))))</f>
        <v/>
      </c>
      <c r="AS11" s="157"/>
      <c r="AT11" s="156" t="str" cm="1">
        <f t="array" ref="AT11">IF(AND($V$4="Eine Vorlage zur Zielwertüberwachung",AL9="errechneter MW"),IF(AND(AL13:AL37=""),"",ROUND(AVERAGE(AL13:AL37),IF(AL12="0 Komastellen",0,IF(AL12="1 Komastelle",1,IF(AL12="2 Komastellen",2,IF(AL12="3 Komastellen",3,1)))))),IF(OR(AND($V$4="Eine Vorlage zur Zielwertermittlung",NOT(AV7="----------")),AND($V$4="Eine leere Vorlage zum Erstellen einer neuen Dokumentationshilfe",NOT(AV7="")),AND($V$4="Eine Vorlage zur Zielwertüberwachung",AL9="eingetragener ZW",NOT(AV7=""))),ROUND(AV7,IF(AL12="0 Komastellen",0,IF(AL12="1 Komastelle",1,IF(AL12="2 Komastellen",2,IF(AL12="3 Komastellen",3,1))))),""))</f>
        <v/>
      </c>
      <c r="AU11" s="157"/>
      <c r="AV11" s="168" t="str">
        <f>IF(OR(AT11="",AND(AX5="",AX6="")),"",ROUNDDOWN(IF(AND($V$4="Eine Vorlage zur Zielwertüberwachung",AL9="errechneter MW"),AVERAGE(AL13:AL37),IF(OR(AND($V$4="Eine Vorlage zur Zielwertermittlung",NOT(AV7="----------")),AND($V$4="Eine leere Vorlage zum Erstellen einer neuen Dokumentationshilfe",NOT(AV7="")),AND($V$4="Eine Vorlage zur Zielwertüberwachung",AL9="eingetragener ZW",NOT(AV7=""))),AV7,""))+1*(IF(AND($V$4="Eine Vorlage zur Zielwertüberwachung",AL9="errechneter MW"),AVERAGE(AL13:AL37),IF(OR(AND($V$4="Eine Vorlage zur Zielwertermittlung",NOT(AV7="----------")),AND($V$4="Eine leere Vorlage zum Erstellen einer neuen Dokumentationshilfe",NOT(AV7="")),AND($V$4="Eine Vorlage zur Zielwertüberwachung",AL9="eingetragener ZW",NOT(AV7=""))),AV7,"")))*IF(MIN(AX5,AX6)=0,MAX(AX5,AX6),MIN(AX5,AX6))/3,IF(AL12="0 Komastellen",0,IF(AL12="1 Komastelle",1,IF(AL12="2 Komastellen",2,IF(AL12="3 Komastellen",3,1))))))</f>
        <v/>
      </c>
      <c r="AW11" s="157"/>
      <c r="AX11" s="168" t="str">
        <f>IF(OR(AT11="",AND(AX5="",AX6="")),"",ROUNDDOWN(IF(AND($V$4="Eine Vorlage zur Zielwertüberwachung",AL9="errechneter MW"),AVERAGE(AL13:AL37),IF(OR(AND($V$4="Eine Vorlage zur Zielwertermittlung",NOT(AV7="----------")),AND($V$4="Eine leere Vorlage zum Erstellen einer neuen Dokumentationshilfe",NOT(AV7="")),AND($V$4="Eine Vorlage zur Zielwertüberwachung",AL9="eingetragener ZW",NOT(AV7=""))),AV7,""))+2*(IF(AND($V$4="Eine Vorlage zur Zielwertüberwachung",AL9="errechneter MW"),AVERAGE(AL13:AL37),IF(OR(AND($V$4="Eine Vorlage zur Zielwertermittlung",NOT(AV7="----------")),AND($V$4="Eine leere Vorlage zum Erstellen einer neuen Dokumentationshilfe",NOT(AV7="")),AND($V$4="Eine Vorlage zur Zielwertüberwachung",AL9="eingetragener ZW",NOT(AV7=""))),AV7,"")))*IF(MIN(AX5,AX6)=0,MAX(AX5,AX6),MIN(AX5,AX6))/3,IF(AL12="0 Komastellen",0,IF(AL12="1 Komastelle",1,IF(AL12="2 Komastellen",2,IF(AL12="3 Komastellen",3,1))))))</f>
        <v/>
      </c>
      <c r="AY11" s="157"/>
      <c r="AZ11" s="168" t="str">
        <f>IF(OR(AT11="",AND(AX5="",AX6="")),"",ROUNDDOWN(IF(AND($V$4="Eine Vorlage zur Zielwertüberwachung",AL9="errechneter MW"),AVERAGE(AL13:AL37),IF(OR(AND($V$4="Eine Vorlage zur Zielwertermittlung",NOT(AV7="----------")),AND($V$4="Eine leere Vorlage zum Erstellen einer neuen Dokumentationshilfe",NOT(AV7="")),AND($V$4="Eine Vorlage zur Zielwertüberwachung",AL9="eingetragener ZW",NOT(AV7=""))),AV7,""))+3*(IF(AND($V$4="Eine Vorlage zur Zielwertüberwachung",AL9="errechneter MW"),AVERAGE(AL13:AL37),IF(OR(AND($V$4="Eine Vorlage zur Zielwertermittlung",NOT(AV7="----------")),AND($V$4="Eine leere Vorlage zum Erstellen einer neuen Dokumentationshilfe",NOT(AV7="")),AND($V$4="Eine Vorlage zur Zielwertüberwachung",AL9="eingetragener ZW",NOT(AV7=""))),AV7,"")))*IF(MIN(AX5,AX6)=0,MAX(AX5,AX6),MIN(AX5,AX6))/3,IF(AL12="0 Komastellen",0,IF(AL12="1 Komastelle",1,IF(AL12="2 Komastellen",2,IF(AL12="3 Komastellen",3,1))))))</f>
        <v/>
      </c>
      <c r="BA11" s="157"/>
      <c r="BC11" s="135"/>
      <c r="BD11" s="136"/>
    </row>
    <row r="12" spans="1:56" ht="14.25" customHeight="1" x14ac:dyDescent="0.2">
      <c r="A12" s="51" t="str">
        <f>IF(AND(NOT($V$4=""),OR(B12="",B12="Auswahl")),"Runden auf:","")</f>
        <v/>
      </c>
      <c r="B12" s="19" t="s">
        <v>41</v>
      </c>
      <c r="D12" s="24"/>
      <c r="E12" s="25"/>
      <c r="F12" s="24"/>
      <c r="G12" s="25"/>
      <c r="H12" s="24"/>
      <c r="I12" s="25"/>
      <c r="J12" s="24"/>
      <c r="K12" s="25"/>
      <c r="L12" s="24"/>
      <c r="M12" s="25"/>
      <c r="N12" s="24"/>
      <c r="O12" s="25"/>
      <c r="P12" s="24"/>
      <c r="Q12" s="25"/>
      <c r="R12" s="26"/>
      <c r="S12" s="51" t="str">
        <f>IF(AND(NOT($V$4=""),OR(T12="",T12="Auswahl")),"Runden auf:","")</f>
        <v/>
      </c>
      <c r="T12" s="19" t="s">
        <v>41</v>
      </c>
      <c r="V12" s="24"/>
      <c r="W12" s="25"/>
      <c r="X12" s="24"/>
      <c r="Y12" s="25"/>
      <c r="Z12" s="24"/>
      <c r="AA12" s="25"/>
      <c r="AB12" s="24"/>
      <c r="AC12" s="25"/>
      <c r="AD12" s="24"/>
      <c r="AE12" s="25"/>
      <c r="AF12" s="24"/>
      <c r="AG12" s="25"/>
      <c r="AH12" s="24"/>
      <c r="AI12" s="25"/>
      <c r="AK12" s="51" t="str">
        <f>IF(AND(NOT($V$4=""),OR(AL12="",AL12="Auswahl")),"Runden auf:","")</f>
        <v>Runden auf:</v>
      </c>
      <c r="AL12" s="19" t="s">
        <v>36</v>
      </c>
      <c r="AN12" s="24"/>
      <c r="AO12" s="25"/>
      <c r="AP12" s="24"/>
      <c r="AQ12" s="25"/>
      <c r="AR12" s="24"/>
      <c r="AS12" s="25"/>
      <c r="AT12" s="24"/>
      <c r="AU12" s="25"/>
      <c r="AV12" s="24"/>
      <c r="AW12" s="25"/>
      <c r="AX12" s="24"/>
      <c r="AY12" s="25"/>
      <c r="AZ12" s="24"/>
      <c r="BA12" s="25"/>
      <c r="BC12" s="123"/>
      <c r="BD12" s="124"/>
    </row>
    <row r="13" spans="1:56" ht="19.5" customHeight="1" x14ac:dyDescent="0.2">
      <c r="A13" s="61"/>
      <c r="B13" s="62"/>
      <c r="D13" s="28"/>
      <c r="E13" s="35"/>
      <c r="F13" s="50"/>
      <c r="G13" s="23"/>
      <c r="H13" s="50"/>
      <c r="I13" s="23"/>
      <c r="J13" s="50"/>
      <c r="K13" s="23"/>
      <c r="L13" s="23"/>
      <c r="M13" s="35"/>
      <c r="N13" s="50"/>
      <c r="O13" s="23"/>
      <c r="P13" s="50"/>
      <c r="Q13" s="31"/>
      <c r="R13" s="26"/>
      <c r="S13" s="61"/>
      <c r="T13" s="62"/>
      <c r="V13" s="28"/>
      <c r="W13" s="35"/>
      <c r="X13" s="50"/>
      <c r="Y13" s="23"/>
      <c r="Z13" s="50"/>
      <c r="AA13" s="23"/>
      <c r="AB13" s="50"/>
      <c r="AC13" s="23"/>
      <c r="AD13" s="23"/>
      <c r="AE13" s="35"/>
      <c r="AF13" s="50"/>
      <c r="AG13" s="23"/>
      <c r="AH13" s="50"/>
      <c r="AI13" s="31"/>
      <c r="AK13" s="61"/>
      <c r="AL13" s="62"/>
      <c r="AN13" s="28"/>
      <c r="AO13" s="35"/>
      <c r="AP13" s="50"/>
      <c r="AQ13" s="23"/>
      <c r="AR13" s="50"/>
      <c r="AS13" s="23"/>
      <c r="AT13" s="50"/>
      <c r="AU13" s="23"/>
      <c r="AV13" s="23"/>
      <c r="AW13" s="35"/>
      <c r="AX13" s="50"/>
      <c r="AY13" s="23"/>
      <c r="AZ13" s="50"/>
      <c r="BA13" s="31"/>
      <c r="BC13" s="125"/>
      <c r="BD13" s="126"/>
    </row>
    <row r="14" spans="1:56" ht="20.100000000000001" customHeight="1" x14ac:dyDescent="0.2">
      <c r="A14" s="45"/>
      <c r="B14" s="36"/>
      <c r="D14" s="28"/>
      <c r="E14" s="31"/>
      <c r="F14" s="28"/>
      <c r="G14" s="27"/>
      <c r="H14" s="32"/>
      <c r="I14" s="27"/>
      <c r="J14" s="32"/>
      <c r="K14" s="27"/>
      <c r="L14" s="27"/>
      <c r="M14" s="33"/>
      <c r="N14" s="32"/>
      <c r="O14" s="27"/>
      <c r="P14" s="32"/>
      <c r="Q14" s="26"/>
      <c r="R14" s="26"/>
      <c r="S14" s="45"/>
      <c r="T14" s="36"/>
      <c r="V14" s="28"/>
      <c r="W14" s="31"/>
      <c r="X14" s="28"/>
      <c r="Y14" s="27"/>
      <c r="Z14" s="32"/>
      <c r="AA14" s="27"/>
      <c r="AB14" s="32"/>
      <c r="AC14" s="27"/>
      <c r="AD14" s="27"/>
      <c r="AE14" s="33"/>
      <c r="AF14" s="32"/>
      <c r="AG14" s="27"/>
      <c r="AH14" s="32"/>
      <c r="AI14" s="26"/>
      <c r="AK14" s="45"/>
      <c r="AL14" s="36"/>
      <c r="AN14" s="28"/>
      <c r="AO14" s="31"/>
      <c r="AP14" s="28"/>
      <c r="AQ14" s="27"/>
      <c r="AR14" s="32"/>
      <c r="AS14" s="27"/>
      <c r="AT14" s="32"/>
      <c r="AU14" s="27"/>
      <c r="AV14" s="27"/>
      <c r="AW14" s="33"/>
      <c r="AX14" s="32"/>
      <c r="AY14" s="27"/>
      <c r="AZ14" s="32"/>
      <c r="BA14" s="26"/>
      <c r="BB14" s="52"/>
      <c r="BC14" s="125"/>
      <c r="BD14" s="126"/>
    </row>
    <row r="15" spans="1:56" ht="20.100000000000001" customHeight="1" x14ac:dyDescent="0.2">
      <c r="A15" s="45"/>
      <c r="B15" s="36"/>
      <c r="D15" s="28"/>
      <c r="E15" s="29"/>
      <c r="F15" s="30"/>
      <c r="G15" s="34"/>
      <c r="H15" s="30"/>
      <c r="I15" s="34"/>
      <c r="J15" s="30"/>
      <c r="K15" s="34"/>
      <c r="L15" s="34"/>
      <c r="M15" s="29"/>
      <c r="N15" s="30"/>
      <c r="O15" s="34"/>
      <c r="P15" s="30"/>
      <c r="Q15" s="26"/>
      <c r="R15" s="26"/>
      <c r="S15" s="45"/>
      <c r="T15" s="36"/>
      <c r="V15" s="28"/>
      <c r="W15" s="29"/>
      <c r="X15" s="30"/>
      <c r="Y15" s="34"/>
      <c r="Z15" s="30"/>
      <c r="AA15" s="34"/>
      <c r="AB15" s="30"/>
      <c r="AC15" s="34"/>
      <c r="AD15" s="34"/>
      <c r="AE15" s="29"/>
      <c r="AF15" s="30"/>
      <c r="AG15" s="34"/>
      <c r="AH15" s="30"/>
      <c r="AI15" s="26"/>
      <c r="AK15" s="46"/>
      <c r="AL15" s="36"/>
      <c r="AN15" s="28"/>
      <c r="AO15" s="29"/>
      <c r="AP15" s="30"/>
      <c r="AQ15" s="34"/>
      <c r="AR15" s="30"/>
      <c r="AS15" s="34"/>
      <c r="AT15" s="30"/>
      <c r="AU15" s="34"/>
      <c r="AV15" s="34"/>
      <c r="AW15" s="29"/>
      <c r="AX15" s="30"/>
      <c r="AY15" s="34"/>
      <c r="AZ15" s="30"/>
      <c r="BA15" s="26"/>
      <c r="BC15" s="125"/>
      <c r="BD15" s="126"/>
    </row>
    <row r="16" spans="1:56" ht="20.100000000000001" customHeight="1" x14ac:dyDescent="0.2">
      <c r="A16" s="46"/>
      <c r="B16" s="36"/>
      <c r="D16" s="28"/>
      <c r="E16" s="31"/>
      <c r="F16" s="28"/>
      <c r="G16" s="26"/>
      <c r="H16" s="28"/>
      <c r="I16" s="26"/>
      <c r="J16" s="28"/>
      <c r="K16" s="26"/>
      <c r="L16" s="26"/>
      <c r="M16" s="31"/>
      <c r="N16" s="28"/>
      <c r="O16" s="26"/>
      <c r="P16" s="28"/>
      <c r="Q16" s="26"/>
      <c r="R16" s="26"/>
      <c r="S16" s="46"/>
      <c r="T16" s="36"/>
      <c r="V16" s="28"/>
      <c r="W16" s="31"/>
      <c r="X16" s="28"/>
      <c r="Y16" s="26"/>
      <c r="Z16" s="28"/>
      <c r="AA16" s="26"/>
      <c r="AB16" s="28"/>
      <c r="AC16" s="26"/>
      <c r="AD16" s="26"/>
      <c r="AE16" s="31"/>
      <c r="AF16" s="28"/>
      <c r="AG16" s="26"/>
      <c r="AH16" s="28"/>
      <c r="AI16" s="26"/>
      <c r="AK16" s="46"/>
      <c r="AL16" s="36"/>
      <c r="AN16" s="28"/>
      <c r="AO16" s="31"/>
      <c r="AP16" s="28"/>
      <c r="AQ16" s="26"/>
      <c r="AR16" s="28"/>
      <c r="AS16" s="26"/>
      <c r="AT16" s="28"/>
      <c r="AU16" s="26"/>
      <c r="AV16" s="26"/>
      <c r="AW16" s="31"/>
      <c r="AX16" s="28"/>
      <c r="AY16" s="26"/>
      <c r="AZ16" s="28"/>
      <c r="BA16" s="26"/>
      <c r="BC16" s="125"/>
      <c r="BD16" s="126"/>
    </row>
    <row r="17" spans="1:56" ht="20.100000000000001" customHeight="1" x14ac:dyDescent="0.2">
      <c r="A17" s="46"/>
      <c r="B17" s="36"/>
      <c r="D17" s="28"/>
      <c r="E17" s="29"/>
      <c r="F17" s="30"/>
      <c r="G17" s="34"/>
      <c r="H17" s="30"/>
      <c r="I17" s="34"/>
      <c r="J17" s="30"/>
      <c r="K17" s="34"/>
      <c r="L17" s="34"/>
      <c r="M17" s="29"/>
      <c r="N17" s="30"/>
      <c r="O17" s="34"/>
      <c r="P17" s="30"/>
      <c r="Q17" s="26"/>
      <c r="R17" s="26"/>
      <c r="S17" s="46"/>
      <c r="T17" s="36"/>
      <c r="V17" s="28"/>
      <c r="W17" s="29"/>
      <c r="X17" s="30"/>
      <c r="Y17" s="34"/>
      <c r="Z17" s="30"/>
      <c r="AA17" s="34"/>
      <c r="AB17" s="30"/>
      <c r="AC17" s="34"/>
      <c r="AD17" s="34"/>
      <c r="AE17" s="29"/>
      <c r="AF17" s="30"/>
      <c r="AG17" s="34"/>
      <c r="AH17" s="30"/>
      <c r="AI17" s="26"/>
      <c r="AK17" s="46"/>
      <c r="AL17" s="36"/>
      <c r="AN17" s="28"/>
      <c r="AO17" s="29"/>
      <c r="AP17" s="30"/>
      <c r="AQ17" s="34"/>
      <c r="AR17" s="30"/>
      <c r="AS17" s="34"/>
      <c r="AT17" s="30"/>
      <c r="AU17" s="34"/>
      <c r="AV17" s="34"/>
      <c r="AW17" s="29"/>
      <c r="AX17" s="30"/>
      <c r="AY17" s="34"/>
      <c r="AZ17" s="30"/>
      <c r="BA17" s="26"/>
      <c r="BC17" s="125"/>
      <c r="BD17" s="126"/>
    </row>
    <row r="18" spans="1:56" ht="20.100000000000001" customHeight="1" x14ac:dyDescent="0.2">
      <c r="A18" s="46"/>
      <c r="B18" s="36"/>
      <c r="D18" s="28"/>
      <c r="E18" s="31"/>
      <c r="F18" s="28"/>
      <c r="G18" s="26"/>
      <c r="H18" s="28"/>
      <c r="I18" s="26"/>
      <c r="J18" s="28"/>
      <c r="K18" s="26"/>
      <c r="L18" s="26"/>
      <c r="M18" s="31"/>
      <c r="N18" s="28"/>
      <c r="O18" s="26"/>
      <c r="P18" s="28"/>
      <c r="Q18" s="26"/>
      <c r="R18" s="26"/>
      <c r="S18" s="46"/>
      <c r="T18" s="36"/>
      <c r="V18" s="28"/>
      <c r="W18" s="31"/>
      <c r="X18" s="28"/>
      <c r="Y18" s="26"/>
      <c r="Z18" s="28"/>
      <c r="AA18" s="26"/>
      <c r="AB18" s="28"/>
      <c r="AC18" s="26"/>
      <c r="AD18" s="26"/>
      <c r="AE18" s="31"/>
      <c r="AF18" s="28"/>
      <c r="AG18" s="26"/>
      <c r="AH18" s="28"/>
      <c r="AI18" s="26"/>
      <c r="AK18" s="46"/>
      <c r="AL18" s="36"/>
      <c r="AN18" s="28"/>
      <c r="AO18" s="31"/>
      <c r="AP18" s="28"/>
      <c r="AQ18" s="26"/>
      <c r="AR18" s="28"/>
      <c r="AS18" s="26"/>
      <c r="AT18" s="28"/>
      <c r="AU18" s="26"/>
      <c r="AV18" s="26"/>
      <c r="AW18" s="31"/>
      <c r="AX18" s="28"/>
      <c r="AY18" s="26"/>
      <c r="AZ18" s="28"/>
      <c r="BA18" s="26"/>
      <c r="BC18" s="125"/>
      <c r="BD18" s="126"/>
    </row>
    <row r="19" spans="1:56" ht="20.100000000000001" customHeight="1" x14ac:dyDescent="0.2">
      <c r="A19" s="46"/>
      <c r="B19" s="36"/>
      <c r="D19" s="28"/>
      <c r="E19" s="29"/>
      <c r="F19" s="30"/>
      <c r="G19" s="34"/>
      <c r="H19" s="30"/>
      <c r="I19" s="34"/>
      <c r="J19" s="30"/>
      <c r="K19" s="34"/>
      <c r="L19" s="34"/>
      <c r="M19" s="29"/>
      <c r="N19" s="30"/>
      <c r="O19" s="34"/>
      <c r="P19" s="30"/>
      <c r="Q19" s="26"/>
      <c r="R19" s="26"/>
      <c r="S19" s="46"/>
      <c r="T19" s="36"/>
      <c r="V19" s="28"/>
      <c r="W19" s="29"/>
      <c r="X19" s="30"/>
      <c r="Y19" s="34"/>
      <c r="Z19" s="30"/>
      <c r="AA19" s="34"/>
      <c r="AB19" s="30"/>
      <c r="AC19" s="34"/>
      <c r="AD19" s="34"/>
      <c r="AE19" s="29"/>
      <c r="AF19" s="30"/>
      <c r="AG19" s="34"/>
      <c r="AH19" s="30"/>
      <c r="AI19" s="26"/>
      <c r="AK19" s="46"/>
      <c r="AL19" s="36"/>
      <c r="AN19" s="28"/>
      <c r="AO19" s="29"/>
      <c r="AP19" s="30"/>
      <c r="AQ19" s="34"/>
      <c r="AR19" s="30"/>
      <c r="AS19" s="34"/>
      <c r="AT19" s="30"/>
      <c r="AU19" s="34"/>
      <c r="AV19" s="34"/>
      <c r="AW19" s="29"/>
      <c r="AX19" s="30"/>
      <c r="AY19" s="34"/>
      <c r="AZ19" s="30"/>
      <c r="BA19" s="26"/>
      <c r="BC19" s="125"/>
      <c r="BD19" s="126"/>
    </row>
    <row r="20" spans="1:56" ht="20.100000000000001" customHeight="1" x14ac:dyDescent="0.2">
      <c r="A20" s="46"/>
      <c r="B20" s="36"/>
      <c r="D20" s="28"/>
      <c r="E20" s="31"/>
      <c r="F20" s="28"/>
      <c r="G20" s="26"/>
      <c r="H20" s="28"/>
      <c r="I20" s="26"/>
      <c r="J20" s="28"/>
      <c r="K20" s="26"/>
      <c r="L20" s="26"/>
      <c r="M20" s="31"/>
      <c r="N20" s="28"/>
      <c r="O20" s="26"/>
      <c r="P20" s="28"/>
      <c r="Q20" s="26"/>
      <c r="R20" s="26"/>
      <c r="S20" s="46"/>
      <c r="T20" s="36"/>
      <c r="V20" s="28"/>
      <c r="W20" s="31"/>
      <c r="X20" s="28"/>
      <c r="Y20" s="26"/>
      <c r="Z20" s="28"/>
      <c r="AA20" s="26"/>
      <c r="AB20" s="28"/>
      <c r="AC20" s="26"/>
      <c r="AD20" s="26"/>
      <c r="AE20" s="31"/>
      <c r="AF20" s="28"/>
      <c r="AG20" s="26"/>
      <c r="AH20" s="28"/>
      <c r="AI20" s="26"/>
      <c r="AK20" s="46"/>
      <c r="AL20" s="36"/>
      <c r="AN20" s="28"/>
      <c r="AO20" s="31"/>
      <c r="AP20" s="28"/>
      <c r="AQ20" s="26"/>
      <c r="AR20" s="28"/>
      <c r="AS20" s="26"/>
      <c r="AT20" s="28"/>
      <c r="AU20" s="26"/>
      <c r="AV20" s="26"/>
      <c r="AW20" s="31"/>
      <c r="AX20" s="28"/>
      <c r="AY20" s="26"/>
      <c r="AZ20" s="28"/>
      <c r="BA20" s="26"/>
      <c r="BC20" s="125"/>
      <c r="BD20" s="126"/>
    </row>
    <row r="21" spans="1:56" ht="20.100000000000001" customHeight="1" x14ac:dyDescent="0.2">
      <c r="A21" s="46"/>
      <c r="B21" s="36"/>
      <c r="D21" s="28"/>
      <c r="E21" s="29"/>
      <c r="F21" s="30"/>
      <c r="G21" s="34"/>
      <c r="H21" s="30"/>
      <c r="I21" s="34"/>
      <c r="J21" s="30"/>
      <c r="K21" s="34"/>
      <c r="L21" s="34"/>
      <c r="M21" s="29"/>
      <c r="N21" s="30"/>
      <c r="O21" s="34"/>
      <c r="P21" s="30"/>
      <c r="Q21" s="26"/>
      <c r="R21" s="26"/>
      <c r="S21" s="46"/>
      <c r="T21" s="36"/>
      <c r="V21" s="28"/>
      <c r="W21" s="29"/>
      <c r="X21" s="30"/>
      <c r="Y21" s="34"/>
      <c r="Z21" s="30"/>
      <c r="AA21" s="34"/>
      <c r="AB21" s="30"/>
      <c r="AC21" s="34"/>
      <c r="AD21" s="34"/>
      <c r="AE21" s="29"/>
      <c r="AF21" s="30"/>
      <c r="AG21" s="34"/>
      <c r="AH21" s="30"/>
      <c r="AI21" s="26"/>
      <c r="AK21" s="46"/>
      <c r="AL21" s="36"/>
      <c r="AN21" s="28"/>
      <c r="AO21" s="29"/>
      <c r="AP21" s="30"/>
      <c r="AQ21" s="34"/>
      <c r="AR21" s="30"/>
      <c r="AS21" s="34"/>
      <c r="AT21" s="30"/>
      <c r="AU21" s="34"/>
      <c r="AV21" s="34"/>
      <c r="AW21" s="29"/>
      <c r="AX21" s="30"/>
      <c r="AY21" s="34"/>
      <c r="AZ21" s="30"/>
      <c r="BA21" s="26"/>
      <c r="BC21" s="125"/>
      <c r="BD21" s="126"/>
    </row>
    <row r="22" spans="1:56" ht="20.100000000000001" customHeight="1" x14ac:dyDescent="0.2">
      <c r="A22" s="46"/>
      <c r="B22" s="36"/>
      <c r="D22" s="28"/>
      <c r="E22" s="31"/>
      <c r="F22" s="28"/>
      <c r="G22" s="26"/>
      <c r="H22" s="28"/>
      <c r="I22" s="26"/>
      <c r="J22" s="28"/>
      <c r="K22" s="26"/>
      <c r="L22" s="26"/>
      <c r="M22" s="31"/>
      <c r="N22" s="28"/>
      <c r="O22" s="26"/>
      <c r="P22" s="28"/>
      <c r="Q22" s="26"/>
      <c r="R22" s="26"/>
      <c r="S22" s="46"/>
      <c r="T22" s="36"/>
      <c r="V22" s="28"/>
      <c r="W22" s="31"/>
      <c r="X22" s="28"/>
      <c r="Y22" s="26"/>
      <c r="Z22" s="28"/>
      <c r="AA22" s="26"/>
      <c r="AB22" s="28"/>
      <c r="AC22" s="26"/>
      <c r="AD22" s="26"/>
      <c r="AE22" s="31"/>
      <c r="AF22" s="28"/>
      <c r="AG22" s="26"/>
      <c r="AH22" s="28"/>
      <c r="AI22" s="26"/>
      <c r="AK22" s="46"/>
      <c r="AL22" s="36"/>
      <c r="AN22" s="28"/>
      <c r="AO22" s="31"/>
      <c r="AP22" s="28"/>
      <c r="AQ22" s="26"/>
      <c r="AR22" s="28"/>
      <c r="AS22" s="26"/>
      <c r="AT22" s="28"/>
      <c r="AU22" s="26"/>
      <c r="AV22" s="26"/>
      <c r="AW22" s="31"/>
      <c r="AX22" s="28"/>
      <c r="AY22" s="26"/>
      <c r="AZ22" s="28"/>
      <c r="BA22" s="26"/>
      <c r="BC22" s="125"/>
      <c r="BD22" s="126"/>
    </row>
    <row r="23" spans="1:56" ht="20.100000000000001" customHeight="1" x14ac:dyDescent="0.2">
      <c r="A23" s="46"/>
      <c r="B23" s="36"/>
      <c r="D23" s="28"/>
      <c r="E23" s="29"/>
      <c r="F23" s="30"/>
      <c r="G23" s="34"/>
      <c r="H23" s="30"/>
      <c r="I23" s="34"/>
      <c r="J23" s="30"/>
      <c r="K23" s="34"/>
      <c r="L23" s="34"/>
      <c r="M23" s="29"/>
      <c r="N23" s="30"/>
      <c r="O23" s="34"/>
      <c r="P23" s="30"/>
      <c r="Q23" s="26"/>
      <c r="R23" s="26"/>
      <c r="S23" s="46"/>
      <c r="T23" s="36"/>
      <c r="V23" s="28"/>
      <c r="W23" s="29"/>
      <c r="X23" s="30"/>
      <c r="Y23" s="34"/>
      <c r="Z23" s="30"/>
      <c r="AA23" s="34"/>
      <c r="AB23" s="30"/>
      <c r="AC23" s="34"/>
      <c r="AD23" s="34"/>
      <c r="AE23" s="29"/>
      <c r="AF23" s="30"/>
      <c r="AG23" s="34"/>
      <c r="AH23" s="30"/>
      <c r="AI23" s="26"/>
      <c r="AK23" s="46"/>
      <c r="AL23" s="36"/>
      <c r="AN23" s="28"/>
      <c r="AO23" s="29"/>
      <c r="AP23" s="30"/>
      <c r="AQ23" s="34"/>
      <c r="AR23" s="30"/>
      <c r="AS23" s="34"/>
      <c r="AT23" s="30"/>
      <c r="AU23" s="34"/>
      <c r="AV23" s="34"/>
      <c r="AW23" s="29"/>
      <c r="AX23" s="30"/>
      <c r="AY23" s="34"/>
      <c r="AZ23" s="30"/>
      <c r="BA23" s="26"/>
      <c r="BC23" s="125"/>
      <c r="BD23" s="126"/>
    </row>
    <row r="24" spans="1:56" ht="20.100000000000001" customHeight="1" x14ac:dyDescent="0.2">
      <c r="A24" s="46"/>
      <c r="B24" s="36"/>
      <c r="D24" s="28"/>
      <c r="E24" s="31"/>
      <c r="F24" s="28"/>
      <c r="G24" s="26"/>
      <c r="H24" s="28"/>
      <c r="I24" s="26"/>
      <c r="J24" s="28"/>
      <c r="K24" s="26"/>
      <c r="L24" s="26"/>
      <c r="M24" s="31"/>
      <c r="N24" s="28"/>
      <c r="O24" s="26"/>
      <c r="P24" s="28"/>
      <c r="Q24" s="26"/>
      <c r="R24" s="26"/>
      <c r="S24" s="46"/>
      <c r="T24" s="36"/>
      <c r="V24" s="28"/>
      <c r="W24" s="31"/>
      <c r="X24" s="28"/>
      <c r="Y24" s="26"/>
      <c r="Z24" s="28"/>
      <c r="AA24" s="26"/>
      <c r="AB24" s="28"/>
      <c r="AC24" s="26"/>
      <c r="AD24" s="26"/>
      <c r="AE24" s="31"/>
      <c r="AF24" s="28"/>
      <c r="AG24" s="26"/>
      <c r="AH24" s="28"/>
      <c r="AI24" s="26"/>
      <c r="AK24" s="46"/>
      <c r="AL24" s="36"/>
      <c r="AN24" s="28"/>
      <c r="AO24" s="31"/>
      <c r="AP24" s="28"/>
      <c r="AQ24" s="26"/>
      <c r="AR24" s="28"/>
      <c r="AS24" s="26"/>
      <c r="AT24" s="28"/>
      <c r="AU24" s="26"/>
      <c r="AV24" s="26"/>
      <c r="AW24" s="31"/>
      <c r="AX24" s="28"/>
      <c r="AY24" s="26"/>
      <c r="AZ24" s="28"/>
      <c r="BA24" s="26"/>
      <c r="BC24" s="125"/>
      <c r="BD24" s="126"/>
    </row>
    <row r="25" spans="1:56" ht="20.100000000000001" customHeight="1" x14ac:dyDescent="0.2">
      <c r="A25" s="46"/>
      <c r="B25" s="36"/>
      <c r="D25" s="28"/>
      <c r="E25" s="29"/>
      <c r="F25" s="30"/>
      <c r="G25" s="34"/>
      <c r="H25" s="30"/>
      <c r="I25" s="34"/>
      <c r="J25" s="30"/>
      <c r="K25" s="34"/>
      <c r="L25" s="34"/>
      <c r="M25" s="29"/>
      <c r="N25" s="30"/>
      <c r="O25" s="34"/>
      <c r="P25" s="30"/>
      <c r="Q25" s="26"/>
      <c r="R25" s="26"/>
      <c r="S25" s="46"/>
      <c r="T25" s="36"/>
      <c r="V25" s="28"/>
      <c r="W25" s="29"/>
      <c r="X25" s="30"/>
      <c r="Y25" s="34"/>
      <c r="Z25" s="30"/>
      <c r="AA25" s="34"/>
      <c r="AB25" s="30"/>
      <c r="AC25" s="34"/>
      <c r="AD25" s="34"/>
      <c r="AE25" s="29"/>
      <c r="AF25" s="30"/>
      <c r="AG25" s="34"/>
      <c r="AH25" s="30"/>
      <c r="AI25" s="26"/>
      <c r="AK25" s="46"/>
      <c r="AL25" s="36"/>
      <c r="AN25" s="28"/>
      <c r="AO25" s="29"/>
      <c r="AP25" s="30"/>
      <c r="AQ25" s="34"/>
      <c r="AR25" s="30"/>
      <c r="AS25" s="34"/>
      <c r="AT25" s="30"/>
      <c r="AU25" s="34"/>
      <c r="AV25" s="34"/>
      <c r="AW25" s="29"/>
      <c r="AX25" s="30"/>
      <c r="AY25" s="34"/>
      <c r="AZ25" s="30"/>
      <c r="BA25" s="26"/>
      <c r="BC25" s="125"/>
      <c r="BD25" s="126"/>
    </row>
    <row r="26" spans="1:56" ht="20.100000000000001" customHeight="1" x14ac:dyDescent="0.2">
      <c r="A26" s="46"/>
      <c r="B26" s="36"/>
      <c r="D26" s="28"/>
      <c r="E26" s="29"/>
      <c r="F26" s="30"/>
      <c r="G26" s="34"/>
      <c r="H26" s="30"/>
      <c r="I26" s="34"/>
      <c r="J26" s="30"/>
      <c r="K26" s="34"/>
      <c r="L26" s="34"/>
      <c r="M26" s="29"/>
      <c r="N26" s="30"/>
      <c r="O26" s="34"/>
      <c r="P26" s="30"/>
      <c r="Q26" s="26"/>
      <c r="R26" s="26"/>
      <c r="S26" s="46"/>
      <c r="T26" s="36"/>
      <c r="V26" s="28"/>
      <c r="W26" s="29"/>
      <c r="X26" s="30"/>
      <c r="Y26" s="34"/>
      <c r="Z26" s="30"/>
      <c r="AA26" s="34"/>
      <c r="AB26" s="30"/>
      <c r="AC26" s="34"/>
      <c r="AD26" s="34"/>
      <c r="AE26" s="29"/>
      <c r="AF26" s="30"/>
      <c r="AG26" s="34"/>
      <c r="AH26" s="30"/>
      <c r="AI26" s="26"/>
      <c r="AK26" s="46"/>
      <c r="AL26" s="36"/>
      <c r="AN26" s="28"/>
      <c r="AO26" s="29"/>
      <c r="AP26" s="30"/>
      <c r="AQ26" s="34"/>
      <c r="AR26" s="30"/>
      <c r="AS26" s="34"/>
      <c r="AT26" s="30"/>
      <c r="AU26" s="34"/>
      <c r="AV26" s="34"/>
      <c r="AW26" s="29"/>
      <c r="AX26" s="30"/>
      <c r="AY26" s="34"/>
      <c r="AZ26" s="30"/>
      <c r="BA26" s="26"/>
      <c r="BC26" s="125"/>
      <c r="BD26" s="126"/>
    </row>
    <row r="27" spans="1:56" ht="20.100000000000001" customHeight="1" x14ac:dyDescent="0.2">
      <c r="A27" s="46"/>
      <c r="B27" s="36"/>
      <c r="D27" s="28"/>
      <c r="E27" s="31"/>
      <c r="F27" s="28"/>
      <c r="G27" s="26"/>
      <c r="H27" s="28"/>
      <c r="I27" s="26"/>
      <c r="J27" s="28"/>
      <c r="K27" s="26"/>
      <c r="L27" s="26"/>
      <c r="M27" s="31"/>
      <c r="N27" s="28"/>
      <c r="O27" s="26"/>
      <c r="P27" s="28"/>
      <c r="Q27" s="26"/>
      <c r="R27" s="26"/>
      <c r="S27" s="46"/>
      <c r="T27" s="36"/>
      <c r="V27" s="28"/>
      <c r="W27" s="31"/>
      <c r="X27" s="28"/>
      <c r="Y27" s="26"/>
      <c r="Z27" s="28"/>
      <c r="AA27" s="26"/>
      <c r="AB27" s="28"/>
      <c r="AC27" s="26"/>
      <c r="AD27" s="26"/>
      <c r="AE27" s="31"/>
      <c r="AF27" s="28"/>
      <c r="AG27" s="26"/>
      <c r="AH27" s="28"/>
      <c r="AI27" s="26"/>
      <c r="AK27" s="46"/>
      <c r="AL27" s="36"/>
      <c r="AN27" s="28"/>
      <c r="AO27" s="31"/>
      <c r="AP27" s="28"/>
      <c r="AQ27" s="26"/>
      <c r="AR27" s="28"/>
      <c r="AS27" s="26"/>
      <c r="AT27" s="28"/>
      <c r="AU27" s="26"/>
      <c r="AV27" s="26"/>
      <c r="AW27" s="31"/>
      <c r="AX27" s="28"/>
      <c r="AY27" s="26"/>
      <c r="AZ27" s="28"/>
      <c r="BA27" s="26"/>
      <c r="BC27" s="125"/>
      <c r="BD27" s="126"/>
    </row>
    <row r="28" spans="1:56" ht="20.100000000000001" customHeight="1" x14ac:dyDescent="0.2">
      <c r="A28" s="46"/>
      <c r="B28" s="36"/>
      <c r="D28" s="28"/>
      <c r="E28" s="29"/>
      <c r="F28" s="30"/>
      <c r="G28" s="34"/>
      <c r="H28" s="30"/>
      <c r="I28" s="34"/>
      <c r="J28" s="30"/>
      <c r="K28" s="34"/>
      <c r="L28" s="34"/>
      <c r="M28" s="29"/>
      <c r="N28" s="30"/>
      <c r="O28" s="34"/>
      <c r="P28" s="30"/>
      <c r="Q28" s="26"/>
      <c r="R28" s="26"/>
      <c r="S28" s="46"/>
      <c r="T28" s="36"/>
      <c r="V28" s="28"/>
      <c r="W28" s="29"/>
      <c r="X28" s="30"/>
      <c r="Y28" s="34"/>
      <c r="Z28" s="30"/>
      <c r="AA28" s="34"/>
      <c r="AB28" s="30"/>
      <c r="AC28" s="34"/>
      <c r="AD28" s="34"/>
      <c r="AE28" s="29"/>
      <c r="AF28" s="30"/>
      <c r="AG28" s="34"/>
      <c r="AH28" s="30"/>
      <c r="AI28" s="26"/>
      <c r="AK28" s="46"/>
      <c r="AL28" s="36"/>
      <c r="AN28" s="28"/>
      <c r="AO28" s="29"/>
      <c r="AP28" s="30"/>
      <c r="AQ28" s="34"/>
      <c r="AR28" s="30"/>
      <c r="AS28" s="34"/>
      <c r="AT28" s="30"/>
      <c r="AU28" s="34"/>
      <c r="AV28" s="34"/>
      <c r="AW28" s="29"/>
      <c r="AX28" s="30"/>
      <c r="AY28" s="34"/>
      <c r="AZ28" s="30"/>
      <c r="BA28" s="26"/>
      <c r="BC28" s="125"/>
      <c r="BD28" s="126"/>
    </row>
    <row r="29" spans="1:56" ht="20.100000000000001" customHeight="1" x14ac:dyDescent="0.2">
      <c r="A29" s="46"/>
      <c r="B29" s="36"/>
      <c r="D29" s="28"/>
      <c r="E29" s="29"/>
      <c r="F29" s="30"/>
      <c r="G29" s="34"/>
      <c r="H29" s="30"/>
      <c r="I29" s="34"/>
      <c r="J29" s="30"/>
      <c r="K29" s="34"/>
      <c r="L29" s="34"/>
      <c r="M29" s="29"/>
      <c r="N29" s="30"/>
      <c r="O29" s="34"/>
      <c r="P29" s="30"/>
      <c r="Q29" s="26"/>
      <c r="R29" s="26"/>
      <c r="S29" s="46"/>
      <c r="T29" s="36"/>
      <c r="V29" s="28"/>
      <c r="W29" s="29"/>
      <c r="X29" s="30"/>
      <c r="Y29" s="34"/>
      <c r="Z29" s="30"/>
      <c r="AA29" s="34"/>
      <c r="AB29" s="30"/>
      <c r="AC29" s="34"/>
      <c r="AD29" s="34"/>
      <c r="AE29" s="29"/>
      <c r="AF29" s="30"/>
      <c r="AG29" s="34"/>
      <c r="AH29" s="30"/>
      <c r="AI29" s="26"/>
      <c r="AK29" s="46"/>
      <c r="AL29" s="36"/>
      <c r="AN29" s="28"/>
      <c r="AO29" s="29"/>
      <c r="AP29" s="30"/>
      <c r="AQ29" s="34"/>
      <c r="AR29" s="30"/>
      <c r="AS29" s="34"/>
      <c r="AT29" s="30"/>
      <c r="AU29" s="34"/>
      <c r="AV29" s="34"/>
      <c r="AW29" s="29"/>
      <c r="AX29" s="30"/>
      <c r="AY29" s="34"/>
      <c r="AZ29" s="30"/>
      <c r="BA29" s="26"/>
      <c r="BC29" s="125"/>
      <c r="BD29" s="126"/>
    </row>
    <row r="30" spans="1:56" ht="20.100000000000001" customHeight="1" x14ac:dyDescent="0.2">
      <c r="A30" s="46"/>
      <c r="B30" s="36"/>
      <c r="D30" s="28"/>
      <c r="E30" s="31"/>
      <c r="F30" s="28"/>
      <c r="G30" s="26"/>
      <c r="H30" s="28"/>
      <c r="I30" s="26"/>
      <c r="J30" s="28"/>
      <c r="K30" s="26"/>
      <c r="L30" s="26"/>
      <c r="M30" s="31"/>
      <c r="N30" s="28"/>
      <c r="O30" s="26"/>
      <c r="P30" s="28"/>
      <c r="Q30" s="26"/>
      <c r="R30" s="26"/>
      <c r="S30" s="46"/>
      <c r="T30" s="36"/>
      <c r="V30" s="28"/>
      <c r="W30" s="31"/>
      <c r="X30" s="28"/>
      <c r="Y30" s="26"/>
      <c r="Z30" s="28"/>
      <c r="AA30" s="26"/>
      <c r="AB30" s="28"/>
      <c r="AC30" s="26"/>
      <c r="AD30" s="26"/>
      <c r="AE30" s="31"/>
      <c r="AF30" s="28"/>
      <c r="AG30" s="26"/>
      <c r="AH30" s="28"/>
      <c r="AI30" s="26"/>
      <c r="AK30" s="46"/>
      <c r="AL30" s="36"/>
      <c r="AN30" s="28"/>
      <c r="AO30" s="31"/>
      <c r="AP30" s="28"/>
      <c r="AQ30" s="26"/>
      <c r="AR30" s="28"/>
      <c r="AS30" s="26"/>
      <c r="AT30" s="28"/>
      <c r="AU30" s="26"/>
      <c r="AV30" s="26"/>
      <c r="AW30" s="31"/>
      <c r="AX30" s="28"/>
      <c r="AY30" s="26"/>
      <c r="AZ30" s="28"/>
      <c r="BA30" s="26"/>
      <c r="BC30" s="125"/>
      <c r="BD30" s="126"/>
    </row>
    <row r="31" spans="1:56" ht="20.100000000000001" customHeight="1" x14ac:dyDescent="0.2">
      <c r="A31" s="46"/>
      <c r="B31" s="36"/>
      <c r="D31" s="28"/>
      <c r="E31" s="29"/>
      <c r="F31" s="30"/>
      <c r="G31" s="34"/>
      <c r="H31" s="30"/>
      <c r="I31" s="34"/>
      <c r="J31" s="30"/>
      <c r="K31" s="34"/>
      <c r="L31" s="34"/>
      <c r="M31" s="29"/>
      <c r="N31" s="30"/>
      <c r="O31" s="34"/>
      <c r="P31" s="30"/>
      <c r="Q31" s="26"/>
      <c r="R31" s="26"/>
      <c r="S31" s="46"/>
      <c r="T31" s="36"/>
      <c r="V31" s="28"/>
      <c r="W31" s="29"/>
      <c r="X31" s="30"/>
      <c r="Y31" s="34"/>
      <c r="Z31" s="30"/>
      <c r="AA31" s="34"/>
      <c r="AB31" s="30"/>
      <c r="AC31" s="34"/>
      <c r="AD31" s="34"/>
      <c r="AE31" s="29"/>
      <c r="AF31" s="30"/>
      <c r="AG31" s="34"/>
      <c r="AH31" s="30"/>
      <c r="AI31" s="26"/>
      <c r="AK31" s="46"/>
      <c r="AL31" s="36"/>
      <c r="AN31" s="28"/>
      <c r="AO31" s="29"/>
      <c r="AP31" s="30"/>
      <c r="AQ31" s="34"/>
      <c r="AR31" s="30"/>
      <c r="AS31" s="34"/>
      <c r="AT31" s="30"/>
      <c r="AU31" s="34"/>
      <c r="AV31" s="34"/>
      <c r="AW31" s="29"/>
      <c r="AX31" s="30"/>
      <c r="AY31" s="34"/>
      <c r="AZ31" s="30"/>
      <c r="BA31" s="26"/>
      <c r="BC31" s="125"/>
      <c r="BD31" s="126"/>
    </row>
    <row r="32" spans="1:56" ht="20.100000000000001" customHeight="1" x14ac:dyDescent="0.2">
      <c r="A32" s="46"/>
      <c r="B32" s="36"/>
      <c r="D32" s="28"/>
      <c r="E32" s="31"/>
      <c r="F32" s="28"/>
      <c r="G32" s="26"/>
      <c r="H32" s="28"/>
      <c r="I32" s="26"/>
      <c r="J32" s="28"/>
      <c r="K32" s="26"/>
      <c r="L32" s="26"/>
      <c r="M32" s="31"/>
      <c r="N32" s="28"/>
      <c r="O32" s="26"/>
      <c r="P32" s="28"/>
      <c r="Q32" s="26"/>
      <c r="R32" s="26"/>
      <c r="S32" s="46"/>
      <c r="T32" s="36"/>
      <c r="V32" s="28"/>
      <c r="W32" s="31"/>
      <c r="X32" s="28"/>
      <c r="Y32" s="26"/>
      <c r="Z32" s="28"/>
      <c r="AA32" s="26"/>
      <c r="AB32" s="28"/>
      <c r="AC32" s="26"/>
      <c r="AD32" s="26"/>
      <c r="AE32" s="31"/>
      <c r="AF32" s="28"/>
      <c r="AG32" s="26"/>
      <c r="AH32" s="28"/>
      <c r="AI32" s="26"/>
      <c r="AK32" s="46"/>
      <c r="AL32" s="36"/>
      <c r="AN32" s="28"/>
      <c r="AO32" s="31"/>
      <c r="AP32" s="28"/>
      <c r="AQ32" s="26"/>
      <c r="AR32" s="28"/>
      <c r="AS32" s="26"/>
      <c r="AT32" s="28"/>
      <c r="AU32" s="26"/>
      <c r="AV32" s="26"/>
      <c r="AW32" s="31"/>
      <c r="AX32" s="28"/>
      <c r="AY32" s="26"/>
      <c r="AZ32" s="28"/>
      <c r="BA32" s="26"/>
      <c r="BC32" s="125"/>
      <c r="BD32" s="126"/>
    </row>
    <row r="33" spans="1:56" ht="20.100000000000001" customHeight="1" x14ac:dyDescent="0.2">
      <c r="A33" s="46"/>
      <c r="B33" s="36"/>
      <c r="D33" s="28"/>
      <c r="E33" s="29"/>
      <c r="F33" s="30"/>
      <c r="G33" s="34"/>
      <c r="H33" s="30"/>
      <c r="I33" s="34"/>
      <c r="J33" s="30"/>
      <c r="K33" s="34"/>
      <c r="L33" s="34"/>
      <c r="M33" s="29"/>
      <c r="N33" s="30"/>
      <c r="O33" s="34"/>
      <c r="P33" s="30"/>
      <c r="Q33" s="26"/>
      <c r="R33" s="26"/>
      <c r="S33" s="46"/>
      <c r="T33" s="36"/>
      <c r="V33" s="28"/>
      <c r="W33" s="29"/>
      <c r="X33" s="30"/>
      <c r="Y33" s="34"/>
      <c r="Z33" s="30"/>
      <c r="AA33" s="34"/>
      <c r="AB33" s="30"/>
      <c r="AC33" s="34"/>
      <c r="AD33" s="34"/>
      <c r="AE33" s="29"/>
      <c r="AF33" s="30"/>
      <c r="AG33" s="34"/>
      <c r="AH33" s="30"/>
      <c r="AI33" s="26"/>
      <c r="AK33" s="46"/>
      <c r="AL33" s="36"/>
      <c r="AN33" s="28"/>
      <c r="AO33" s="29"/>
      <c r="AP33" s="30"/>
      <c r="AQ33" s="34"/>
      <c r="AR33" s="30"/>
      <c r="AS33" s="34"/>
      <c r="AT33" s="30"/>
      <c r="AU33" s="34"/>
      <c r="AV33" s="34"/>
      <c r="AW33" s="29"/>
      <c r="AX33" s="30"/>
      <c r="AY33" s="34"/>
      <c r="AZ33" s="30"/>
      <c r="BA33" s="26"/>
      <c r="BC33" s="125"/>
      <c r="BD33" s="126"/>
    </row>
    <row r="34" spans="1:56" ht="20.100000000000001" customHeight="1" x14ac:dyDescent="0.2">
      <c r="A34" s="46"/>
      <c r="B34" s="36"/>
      <c r="D34" s="28"/>
      <c r="E34" s="35"/>
      <c r="F34" s="28"/>
      <c r="G34" s="26"/>
      <c r="H34" s="28"/>
      <c r="I34" s="26"/>
      <c r="J34" s="28"/>
      <c r="K34" s="26"/>
      <c r="L34" s="26"/>
      <c r="M34" s="31"/>
      <c r="N34" s="28"/>
      <c r="O34" s="26"/>
      <c r="P34" s="28"/>
      <c r="Q34" s="26"/>
      <c r="R34" s="26"/>
      <c r="S34" s="46"/>
      <c r="T34" s="36"/>
      <c r="V34" s="28"/>
      <c r="W34" s="35"/>
      <c r="X34" s="28"/>
      <c r="Y34" s="26"/>
      <c r="Z34" s="28"/>
      <c r="AA34" s="26"/>
      <c r="AB34" s="28"/>
      <c r="AC34" s="26"/>
      <c r="AD34" s="26"/>
      <c r="AE34" s="31"/>
      <c r="AF34" s="28"/>
      <c r="AG34" s="26"/>
      <c r="AH34" s="28"/>
      <c r="AI34" s="26"/>
      <c r="AK34" s="46"/>
      <c r="AL34" s="36"/>
      <c r="AN34" s="28"/>
      <c r="AO34" s="35"/>
      <c r="AP34" s="28"/>
      <c r="AQ34" s="26"/>
      <c r="AR34" s="28"/>
      <c r="AS34" s="26"/>
      <c r="AT34" s="28"/>
      <c r="AU34" s="26"/>
      <c r="AV34" s="26"/>
      <c r="AW34" s="31"/>
      <c r="AX34" s="28"/>
      <c r="AY34" s="26"/>
      <c r="AZ34" s="28"/>
      <c r="BA34" s="26"/>
      <c r="BC34" s="125"/>
      <c r="BD34" s="126"/>
    </row>
    <row r="35" spans="1:56" ht="20.100000000000001" customHeight="1" x14ac:dyDescent="0.2">
      <c r="A35" s="46"/>
      <c r="B35" s="36"/>
      <c r="D35" s="28"/>
      <c r="E35" s="31"/>
      <c r="F35" s="30"/>
      <c r="G35" s="34"/>
      <c r="H35" s="30"/>
      <c r="I35" s="34"/>
      <c r="J35" s="30"/>
      <c r="K35" s="34"/>
      <c r="L35" s="34"/>
      <c r="M35" s="29"/>
      <c r="N35" s="30"/>
      <c r="O35" s="34"/>
      <c r="P35" s="30"/>
      <c r="Q35" s="26"/>
      <c r="R35" s="26"/>
      <c r="S35" s="46"/>
      <c r="T35" s="36"/>
      <c r="V35" s="28"/>
      <c r="W35" s="31"/>
      <c r="X35" s="30"/>
      <c r="Y35" s="34"/>
      <c r="Z35" s="30"/>
      <c r="AA35" s="34"/>
      <c r="AB35" s="30"/>
      <c r="AC35" s="34"/>
      <c r="AD35" s="34"/>
      <c r="AE35" s="29"/>
      <c r="AF35" s="30"/>
      <c r="AG35" s="34"/>
      <c r="AH35" s="30"/>
      <c r="AI35" s="26"/>
      <c r="AK35" s="46"/>
      <c r="AL35" s="36"/>
      <c r="AN35" s="28"/>
      <c r="AO35" s="31"/>
      <c r="AP35" s="30"/>
      <c r="AQ35" s="34"/>
      <c r="AR35" s="30"/>
      <c r="AS35" s="34"/>
      <c r="AT35" s="30"/>
      <c r="AU35" s="34"/>
      <c r="AV35" s="34"/>
      <c r="AW35" s="29"/>
      <c r="AX35" s="30"/>
      <c r="AY35" s="34"/>
      <c r="AZ35" s="30"/>
      <c r="BA35" s="26"/>
      <c r="BC35" s="125"/>
      <c r="BD35" s="126"/>
    </row>
    <row r="36" spans="1:56" ht="20.100000000000001" customHeight="1" x14ac:dyDescent="0.2">
      <c r="A36" s="46"/>
      <c r="B36" s="36"/>
      <c r="D36" s="28"/>
      <c r="E36" s="33"/>
      <c r="F36" s="28"/>
      <c r="G36" s="26"/>
      <c r="H36" s="28"/>
      <c r="I36" s="26"/>
      <c r="J36" s="28"/>
      <c r="K36" s="26"/>
      <c r="L36" s="26"/>
      <c r="M36" s="31"/>
      <c r="N36" s="28"/>
      <c r="O36" s="26"/>
      <c r="P36" s="28"/>
      <c r="Q36" s="26"/>
      <c r="R36" s="26"/>
      <c r="S36" s="46"/>
      <c r="T36" s="36"/>
      <c r="V36" s="28"/>
      <c r="W36" s="33"/>
      <c r="X36" s="28"/>
      <c r="Y36" s="26"/>
      <c r="Z36" s="28"/>
      <c r="AA36" s="26"/>
      <c r="AB36" s="28"/>
      <c r="AC36" s="26"/>
      <c r="AD36" s="26"/>
      <c r="AE36" s="31"/>
      <c r="AF36" s="28"/>
      <c r="AG36" s="26"/>
      <c r="AH36" s="28"/>
      <c r="AI36" s="26"/>
      <c r="AK36" s="46"/>
      <c r="AL36" s="36"/>
      <c r="AN36" s="28"/>
      <c r="AO36" s="33"/>
      <c r="AP36" s="28"/>
      <c r="AQ36" s="26"/>
      <c r="AR36" s="28"/>
      <c r="AS36" s="26"/>
      <c r="AT36" s="28"/>
      <c r="AU36" s="26"/>
      <c r="AV36" s="26"/>
      <c r="AW36" s="31"/>
      <c r="AX36" s="28"/>
      <c r="AY36" s="26"/>
      <c r="AZ36" s="28"/>
      <c r="BA36" s="26"/>
      <c r="BC36" s="125"/>
      <c r="BD36" s="126"/>
    </row>
    <row r="37" spans="1:56" ht="20.100000000000001" customHeight="1" x14ac:dyDescent="0.2">
      <c r="A37" s="46"/>
      <c r="B37" s="36"/>
      <c r="D37" s="28"/>
      <c r="E37" s="29"/>
      <c r="F37" s="30"/>
      <c r="G37" s="34"/>
      <c r="H37" s="30"/>
      <c r="I37" s="34"/>
      <c r="J37" s="30"/>
      <c r="K37" s="34"/>
      <c r="L37" s="34"/>
      <c r="M37" s="29"/>
      <c r="N37" s="30"/>
      <c r="O37" s="34"/>
      <c r="P37" s="30"/>
      <c r="Q37" s="26"/>
      <c r="R37" s="26"/>
      <c r="S37" s="46"/>
      <c r="T37" s="36"/>
      <c r="V37" s="28"/>
      <c r="W37" s="29"/>
      <c r="X37" s="30"/>
      <c r="Y37" s="34"/>
      <c r="Z37" s="30"/>
      <c r="AA37" s="34"/>
      <c r="AB37" s="30"/>
      <c r="AC37" s="34"/>
      <c r="AD37" s="34"/>
      <c r="AE37" s="29"/>
      <c r="AF37" s="30"/>
      <c r="AG37" s="34"/>
      <c r="AH37" s="30"/>
      <c r="AI37" s="26"/>
      <c r="AK37" s="46"/>
      <c r="AL37" s="36"/>
      <c r="AN37" s="28"/>
      <c r="AO37" s="29"/>
      <c r="AP37" s="30"/>
      <c r="AQ37" s="34"/>
      <c r="AR37" s="30"/>
      <c r="AS37" s="34"/>
      <c r="AT37" s="30"/>
      <c r="AU37" s="34"/>
      <c r="AV37" s="34"/>
      <c r="AW37" s="29"/>
      <c r="AX37" s="30"/>
      <c r="AY37" s="34"/>
      <c r="AZ37" s="30"/>
      <c r="BA37" s="26"/>
      <c r="BC37" s="125"/>
      <c r="BD37" s="126"/>
    </row>
    <row r="38" spans="1:56" ht="15" customHeight="1" x14ac:dyDescent="0.2">
      <c r="D38" s="26"/>
      <c r="E38" s="26"/>
      <c r="F38" s="26"/>
      <c r="G38" s="26"/>
      <c r="H38" s="26"/>
      <c r="I38" s="26"/>
      <c r="J38" s="26"/>
      <c r="K38" s="26"/>
      <c r="L38" s="26"/>
      <c r="M38" s="26"/>
      <c r="N38" s="26"/>
      <c r="O38" s="26"/>
      <c r="P38" s="26"/>
      <c r="Q38" s="26"/>
      <c r="R38" s="26"/>
      <c r="V38" s="26"/>
      <c r="W38" s="26"/>
      <c r="X38" s="26"/>
      <c r="Y38" s="26"/>
      <c r="Z38" s="26"/>
      <c r="AA38" s="26"/>
      <c r="AB38" s="26"/>
      <c r="AC38" s="26"/>
      <c r="AD38" s="26"/>
      <c r="AE38" s="26"/>
      <c r="AF38" s="26"/>
      <c r="AG38" s="26"/>
      <c r="AH38" s="26"/>
      <c r="AI38" s="26"/>
      <c r="AN38" s="26"/>
      <c r="AO38" s="26"/>
      <c r="AP38" s="26"/>
      <c r="AQ38" s="26"/>
      <c r="AR38" s="26"/>
      <c r="AS38" s="26"/>
      <c r="AT38" s="26"/>
      <c r="AU38" s="26"/>
      <c r="AV38" s="26"/>
      <c r="AW38" s="26"/>
      <c r="AX38" s="26"/>
      <c r="AY38" s="26"/>
      <c r="AZ38" s="26"/>
      <c r="BA38" s="26"/>
      <c r="BB38" s="20"/>
    </row>
    <row r="39" spans="1:56" ht="3.75" customHeight="1" x14ac:dyDescent="0.2">
      <c r="A39" s="39"/>
      <c r="B39" s="39"/>
      <c r="C39" s="39"/>
      <c r="D39" s="39"/>
      <c r="E39" s="39"/>
      <c r="F39" s="39"/>
      <c r="G39" s="39"/>
      <c r="H39" s="39"/>
      <c r="I39" s="39"/>
      <c r="J39" s="39"/>
      <c r="K39" s="39"/>
      <c r="L39" s="39"/>
      <c r="M39" s="39"/>
      <c r="N39" s="39"/>
      <c r="O39" s="39"/>
      <c r="P39" s="39"/>
      <c r="Q39" s="39"/>
      <c r="R39" s="39"/>
      <c r="S39" s="39"/>
      <c r="T39" s="39"/>
      <c r="U39" s="39"/>
      <c r="V39" s="39"/>
      <c r="W39" s="39"/>
      <c r="X39" s="39"/>
      <c r="Y39" s="39"/>
      <c r="Z39" s="39"/>
      <c r="AA39" s="39"/>
      <c r="AB39" s="39"/>
      <c r="AC39" s="39"/>
      <c r="AD39" s="39"/>
      <c r="AE39" s="39"/>
      <c r="AF39" s="39"/>
      <c r="AG39" s="39"/>
      <c r="AH39" s="39"/>
      <c r="AI39" s="39"/>
      <c r="AJ39" s="39"/>
      <c r="AK39" s="39"/>
      <c r="AL39" s="39"/>
      <c r="AM39" s="39"/>
      <c r="AN39" s="39"/>
      <c r="AO39" s="39"/>
      <c r="AP39" s="39"/>
      <c r="AQ39" s="39"/>
      <c r="AR39" s="39"/>
      <c r="AS39" s="39"/>
      <c r="AT39" s="39"/>
      <c r="AU39" s="39"/>
      <c r="AV39" s="39"/>
      <c r="AW39" s="39"/>
      <c r="AX39" s="39"/>
      <c r="AY39" s="39"/>
      <c r="AZ39" s="39"/>
      <c r="BA39" s="39"/>
    </row>
    <row r="40" spans="1:56" ht="4.5" customHeight="1" x14ac:dyDescent="0.2"/>
    <row r="41" spans="1:56" ht="12.75" customHeight="1" x14ac:dyDescent="0.2">
      <c r="A41" s="182" t="s">
        <v>265</v>
      </c>
      <c r="B41" s="183"/>
      <c r="C41" s="18"/>
      <c r="D41" s="143" t="s">
        <v>0</v>
      </c>
      <c r="E41" s="144"/>
      <c r="F41" s="144"/>
      <c r="G41" s="144"/>
      <c r="H41" s="144"/>
      <c r="I41" s="144"/>
      <c r="J41" s="144"/>
      <c r="K41" s="144"/>
      <c r="L41" s="144"/>
      <c r="M41" s="145"/>
      <c r="N41" s="158">
        <v>0.21</v>
      </c>
      <c r="O41" s="158"/>
      <c r="P41" s="158"/>
      <c r="Q41" s="159"/>
      <c r="R41" s="19"/>
      <c r="S41" s="182" t="s">
        <v>265</v>
      </c>
      <c r="T41" s="183"/>
      <c r="U41" s="18"/>
      <c r="V41" s="143" t="s">
        <v>0</v>
      </c>
      <c r="W41" s="144"/>
      <c r="X41" s="144"/>
      <c r="Y41" s="144"/>
      <c r="Z41" s="144"/>
      <c r="AA41" s="144"/>
      <c r="AB41" s="144"/>
      <c r="AC41" s="144"/>
      <c r="AD41" s="144"/>
      <c r="AE41" s="145"/>
      <c r="AF41" s="158">
        <v>0.21</v>
      </c>
      <c r="AG41" s="158"/>
      <c r="AH41" s="158"/>
      <c r="AI41" s="159"/>
      <c r="AJ41" s="19"/>
      <c r="AK41" s="178" t="s">
        <v>9</v>
      </c>
      <c r="AL41" s="179"/>
      <c r="AM41" s="18"/>
      <c r="AN41" s="143" t="s">
        <v>0</v>
      </c>
      <c r="AO41" s="144"/>
      <c r="AP41" s="144"/>
      <c r="AQ41" s="144"/>
      <c r="AR41" s="144"/>
      <c r="AS41" s="144"/>
      <c r="AT41" s="144"/>
      <c r="AU41" s="144"/>
      <c r="AV41" s="144"/>
      <c r="AW41" s="145"/>
      <c r="AX41" s="158" t="str">
        <f>IFERROR(VLOOKUP(AK41,'Qualabtoleranzen&amp;Einheiten'!$B$6:$E$200,2,FALSE),"")</f>
        <v/>
      </c>
      <c r="AY41" s="158"/>
      <c r="AZ41" s="158"/>
      <c r="BA41" s="159"/>
    </row>
    <row r="42" spans="1:56" ht="12.75" customHeight="1" x14ac:dyDescent="0.2">
      <c r="A42" s="184"/>
      <c r="B42" s="185"/>
      <c r="C42" s="18"/>
      <c r="D42" s="143" t="s">
        <v>8</v>
      </c>
      <c r="E42" s="144"/>
      <c r="F42" s="144"/>
      <c r="G42" s="144"/>
      <c r="H42" s="144"/>
      <c r="I42" s="144"/>
      <c r="J42" s="144"/>
      <c r="K42" s="144"/>
      <c r="L42" s="144"/>
      <c r="M42" s="145"/>
      <c r="N42" s="158">
        <v>0.21</v>
      </c>
      <c r="O42" s="158"/>
      <c r="P42" s="158"/>
      <c r="Q42" s="159"/>
      <c r="R42" s="19"/>
      <c r="S42" s="184"/>
      <c r="T42" s="185"/>
      <c r="U42" s="18"/>
      <c r="V42" s="143" t="s">
        <v>8</v>
      </c>
      <c r="W42" s="144"/>
      <c r="X42" s="144"/>
      <c r="Y42" s="144"/>
      <c r="Z42" s="144"/>
      <c r="AA42" s="144"/>
      <c r="AB42" s="144"/>
      <c r="AC42" s="144"/>
      <c r="AD42" s="144"/>
      <c r="AE42" s="145"/>
      <c r="AF42" s="158">
        <v>0.21</v>
      </c>
      <c r="AG42" s="158"/>
      <c r="AH42" s="158"/>
      <c r="AI42" s="159"/>
      <c r="AJ42" s="19"/>
      <c r="AK42" s="180"/>
      <c r="AL42" s="181"/>
      <c r="AM42" s="18"/>
      <c r="AN42" s="143" t="s">
        <v>8</v>
      </c>
      <c r="AO42" s="144"/>
      <c r="AP42" s="144"/>
      <c r="AQ42" s="144"/>
      <c r="AR42" s="144"/>
      <c r="AS42" s="144"/>
      <c r="AT42" s="144"/>
      <c r="AU42" s="144"/>
      <c r="AV42" s="144"/>
      <c r="AW42" s="145"/>
      <c r="AX42" s="158" t="str">
        <f>IFERROR(VLOOKUP(AK41,'Qualabtoleranzen&amp;Einheiten'!$B$6:$E$200,3,FALSE),"")</f>
        <v/>
      </c>
      <c r="AY42" s="158"/>
      <c r="AZ42" s="158"/>
      <c r="BA42" s="159"/>
    </row>
    <row r="43" spans="1:56" s="22" customFormat="1" ht="12.75" customHeight="1" x14ac:dyDescent="0.2">
      <c r="A43" s="169" t="s">
        <v>269</v>
      </c>
      <c r="B43" s="170"/>
      <c r="C43" s="18"/>
      <c r="D43" s="146" t="str">
        <f>IF(AND($V$4="Eine Vorlage zur Zielwertermittlung",NOT(L43="----------")),"neuer Zielwert",IF(NOT($V$4="Eine Vorlage zur Zielwertermittlung"),"Zielwert",""))</f>
        <v>Zielwert</v>
      </c>
      <c r="E43" s="147"/>
      <c r="F43" s="147"/>
      <c r="G43" s="147"/>
      <c r="H43" s="147"/>
      <c r="I43" s="147"/>
      <c r="J43" s="147"/>
      <c r="K43" s="148"/>
      <c r="L43" s="167">
        <v>1.32</v>
      </c>
      <c r="M43" s="167"/>
      <c r="N43" s="167"/>
      <c r="O43" s="160" t="s">
        <v>97</v>
      </c>
      <c r="P43" s="161"/>
      <c r="Q43" s="162"/>
      <c r="R43" s="19"/>
      <c r="S43" s="169" t="s">
        <v>270</v>
      </c>
      <c r="T43" s="170"/>
      <c r="U43" s="18"/>
      <c r="V43" s="146" t="str">
        <f>IF(AND($V$4="Eine Vorlage zur Zielwertermittlung",NOT(AD43="----------")),"neuer Zielwert",IF(NOT($V$4="Eine Vorlage zur Zielwertermittlung"),"Zielwert",""))</f>
        <v>Zielwert</v>
      </c>
      <c r="W43" s="147"/>
      <c r="X43" s="147"/>
      <c r="Y43" s="147"/>
      <c r="Z43" s="147"/>
      <c r="AA43" s="147"/>
      <c r="AB43" s="147"/>
      <c r="AC43" s="148"/>
      <c r="AD43" s="231">
        <v>8.6</v>
      </c>
      <c r="AE43" s="231"/>
      <c r="AF43" s="231"/>
      <c r="AG43" s="160" t="s">
        <v>97</v>
      </c>
      <c r="AH43" s="161"/>
      <c r="AI43" s="162"/>
      <c r="AJ43" s="19"/>
      <c r="AK43" s="163" t="s">
        <v>30</v>
      </c>
      <c r="AL43" s="164"/>
      <c r="AM43" s="18"/>
      <c r="AN43" s="146" t="str">
        <f>IF(AND($V$4="Eine Vorlage zur Zielwertermittlung",NOT(AV43="----------")),"neuer Zielwert",IF(NOT($V$4="Eine Vorlage zur Zielwertermittlung"),"Zielwert",""))</f>
        <v>Zielwert</v>
      </c>
      <c r="AO43" s="147"/>
      <c r="AP43" s="147"/>
      <c r="AQ43" s="147"/>
      <c r="AR43" s="147"/>
      <c r="AS43" s="147"/>
      <c r="AT43" s="147"/>
      <c r="AU43" s="148"/>
      <c r="AV43" s="167" t="str" cm="1">
        <f t="array" ref="AV43">IF(NOT($V$4="Eine Vorlage zur Zielwertermittlung"),"",IF(AND(AL49:AL73="",$V$4="Eine Vorlage zur Zielwertermittlung"),"----------",ROUND(AVERAGE(AL49:AL73),IF(AL48="0 Komastellen",0,IF(AL48="1 Komastelle",1,IF(AL48="2 Komastellen",2,IF(AL48="3 Komastellen",3,1)))))))</f>
        <v/>
      </c>
      <c r="AW43" s="167"/>
      <c r="AX43" s="167"/>
      <c r="AY43" s="160" t="str">
        <f>IFERROR(VLOOKUP(AK41,'Qualabtoleranzen&amp;Einheiten'!$B$6:$E$200,4,FALSE),"Einheit")</f>
        <v>Einheit</v>
      </c>
      <c r="AZ43" s="161"/>
      <c r="BA43" s="162"/>
      <c r="BC43" s="16"/>
    </row>
    <row r="44" spans="1:56" s="22" customFormat="1" ht="12.75" customHeight="1" x14ac:dyDescent="0.2">
      <c r="A44" s="171"/>
      <c r="B44" s="172"/>
      <c r="C44" s="18"/>
      <c r="D44" s="141" t="str">
        <f>IF(L44="","","Standardabweichung")</f>
        <v>Standardabweichung</v>
      </c>
      <c r="E44" s="141"/>
      <c r="F44" s="141"/>
      <c r="G44" s="141"/>
      <c r="H44" s="141"/>
      <c r="I44" s="141"/>
      <c r="J44" s="141"/>
      <c r="K44" s="141"/>
      <c r="L44" s="142">
        <f>IF(J47="","",ROUND(IF(AND($V$4="Eine Vorlage zur Zielwertüberwachung",B45="errechneter MW"),AVERAGE(B49:B73),IF(OR(AND($V$4="Eine Vorlage zur Zielwertermittlung",NOT(L43="----------")),AND($V$4="Eine leere Vorlage zum Erstellen einer neuen Dokumentationshilfe",NOT(L43="")),AND($V$4="Eine Vorlage zur Zielwertüberwachung",B45="eingetragener ZW",NOT(L43=""))),L43,""))*IF(MIN(N41,N42)=0,MAX(N41,N42),MIN(N41,N42))/3,IF(B48="0 Komastellen",0,IF(B48="1 Komastelle",1,IF(B48="2 Komastellen",2,IF(B48="3 Komastellen",3,1))))))</f>
        <v>0.09</v>
      </c>
      <c r="M44" s="142"/>
      <c r="N44" s="142"/>
      <c r="O44" s="155" t="str">
        <f>IF(L44="","",O43)</f>
        <v>ng/ml</v>
      </c>
      <c r="P44" s="155"/>
      <c r="Q44" s="155"/>
      <c r="R44" s="19"/>
      <c r="S44" s="171"/>
      <c r="T44" s="172"/>
      <c r="U44" s="18"/>
      <c r="V44" s="141" t="str">
        <f>IF(AD44="","","Standardabweichung")</f>
        <v>Standardabweichung</v>
      </c>
      <c r="W44" s="141"/>
      <c r="X44" s="141"/>
      <c r="Y44" s="141"/>
      <c r="Z44" s="141"/>
      <c r="AA44" s="141"/>
      <c r="AB44" s="141"/>
      <c r="AC44" s="141"/>
      <c r="AD44" s="142">
        <f>IF(AB47="","",ROUND(IF(AND($V$4="Eine Vorlage zur Zielwertüberwachung",T45="errechneter MW"),AVERAGE(T49:T73),IF(OR(AND($V$4="Eine Vorlage zur Zielwertermittlung",NOT(AD43="----------")),AND($V$4="Eine leere Vorlage zum Erstellen einer neuen Dokumentationshilfe",NOT(AD43="")),AND($V$4="Eine Vorlage zur Zielwertüberwachung",T45="eingetragener ZW",NOT(AD43=""))),AD43,""))*IF(MIN(AF41,AF42)=0,MAX(AF41,AF42),MIN(AF41,AF42))/3,IF(T48="0 Komastellen",0,IF(T48="1 Komastelle",1,IF(T48="2 Komastellen",2,IF(T48="3 Komastellen",3,1))))))</f>
        <v>0.6</v>
      </c>
      <c r="AE44" s="142"/>
      <c r="AF44" s="142"/>
      <c r="AG44" s="155" t="str">
        <f>IF(AD44="","",AG43)</f>
        <v>ng/ml</v>
      </c>
      <c r="AH44" s="155"/>
      <c r="AI44" s="155"/>
      <c r="AJ44" s="19"/>
      <c r="AK44" s="165"/>
      <c r="AL44" s="166"/>
      <c r="AM44" s="18"/>
      <c r="AN44" s="141" t="str">
        <f>IF(AV44="","","Standardabweichung")</f>
        <v/>
      </c>
      <c r="AO44" s="141"/>
      <c r="AP44" s="141"/>
      <c r="AQ44" s="141"/>
      <c r="AR44" s="141"/>
      <c r="AS44" s="141"/>
      <c r="AT44" s="141"/>
      <c r="AU44" s="141"/>
      <c r="AV44" s="142" t="str">
        <f>IF(AT47="","",ROUND(IF(AND($V$4="Eine Vorlage zur Zielwertüberwachung",AL45="errechneter MW"),AVERAGE(AL49:AL73),IF(OR(AND($V$4="Eine Vorlage zur Zielwertermittlung",NOT(AV43="----------")),AND($V$4="Eine leere Vorlage zum Erstellen einer neuen Dokumentationshilfe",NOT(AV43="")),AND($V$4="Eine Vorlage zur Zielwertüberwachung",AL45="eingetragener ZW",NOT(AV43=""))),AV43,""))*IF(MIN(AX41,AX42)=0,MAX(AX41,AX42),MIN(AX41,AX42))/3,IF(AL48="0 Komastellen",0,IF(AL48="1 Komastelle",1,IF(AL48="2 Komastellen",2,IF(AL48="3 Komastellen",3,1))))))</f>
        <v/>
      </c>
      <c r="AW44" s="142"/>
      <c r="AX44" s="142"/>
      <c r="AY44" s="155" t="str">
        <f>IF(AV44="","",AY43)</f>
        <v/>
      </c>
      <c r="AZ44" s="155"/>
      <c r="BA44" s="155"/>
      <c r="BC44" s="16"/>
    </row>
    <row r="45" spans="1:56" ht="13.5" x14ac:dyDescent="0.25">
      <c r="A45" s="60" t="str">
        <f>IF($V$4="Eine Vorlage zur Zielwertüberwachung","Verwendeter ZW =","")</f>
        <v/>
      </c>
      <c r="B45" s="138" t="s">
        <v>36</v>
      </c>
      <c r="C45" s="138"/>
      <c r="D45" s="139" t="str">
        <f>IF(AND($V$4="Eine Vorlage zur Zielwertüberwachung",NOT(O45="")),"errechneter Mittelwert:","")</f>
        <v/>
      </c>
      <c r="E45" s="139"/>
      <c r="F45" s="139"/>
      <c r="G45" s="139"/>
      <c r="H45" s="139"/>
      <c r="I45" s="139"/>
      <c r="J45" s="139"/>
      <c r="K45" s="139"/>
      <c r="L45" s="139"/>
      <c r="M45" s="139"/>
      <c r="N45" s="139"/>
      <c r="O45" s="140" t="str" cm="1">
        <f t="array" ref="O45">IF(OR(AND(B49:B73=""),NOT($V$4="Eine Vorlage zur Zielwertüberwachung")),"",ROUND(AVERAGE(B49:B73),IF(B48="0 Komastellen",0,IF(B48="1 Komastelle",1,IF(B48="2 Komastellen",2,IF(B48="3 Komastellen",3,1))))))</f>
        <v/>
      </c>
      <c r="P45" s="140"/>
      <c r="Q45" s="140"/>
      <c r="R45" s="20"/>
      <c r="S45" s="60" t="str">
        <f>IF($V$4="Eine Vorlage zur Zielwertüberwachung","Verwendeter ZW =","")</f>
        <v/>
      </c>
      <c r="T45" s="138" t="s">
        <v>36</v>
      </c>
      <c r="U45" s="138"/>
      <c r="V45" s="139" t="str">
        <f>IF(AND($V$4="Eine Vorlage zur Zielwertüberwachung",NOT(AG45="")),"errechneter Mittelwert:","")</f>
        <v/>
      </c>
      <c r="W45" s="139"/>
      <c r="X45" s="139"/>
      <c r="Y45" s="139"/>
      <c r="Z45" s="139"/>
      <c r="AA45" s="139"/>
      <c r="AB45" s="139"/>
      <c r="AC45" s="139"/>
      <c r="AD45" s="139"/>
      <c r="AE45" s="139"/>
      <c r="AF45" s="139"/>
      <c r="AG45" s="140" t="str" cm="1">
        <f t="array" ref="AG45">IF(OR(AND(T49:T73=""),NOT($V$4="Eine Vorlage zur Zielwertüberwachung")),"",ROUND(AVERAGE(T49:T73),IF(T48="0 Komastellen",0,IF(T48="1 Komastelle",1,IF(T48="2 Komastellen",2,IF(T48="3 Komastellen",3,1))))))</f>
        <v/>
      </c>
      <c r="AH45" s="140"/>
      <c r="AI45" s="140"/>
      <c r="AK45" s="60" t="str">
        <f>IF($V$4="Eine Vorlage zur Zielwertüberwachung","Verwendeter ZW =","")</f>
        <v/>
      </c>
      <c r="AL45" s="138" t="s">
        <v>36</v>
      </c>
      <c r="AM45" s="138"/>
      <c r="AN45" s="139" t="str">
        <f>IF(AND($V$4="Eine Vorlage zur Zielwertüberwachung",NOT(AY45="")),"errechneter Mittelwert:","")</f>
        <v/>
      </c>
      <c r="AO45" s="139"/>
      <c r="AP45" s="139"/>
      <c r="AQ45" s="139"/>
      <c r="AR45" s="139"/>
      <c r="AS45" s="139"/>
      <c r="AT45" s="139"/>
      <c r="AU45" s="139"/>
      <c r="AV45" s="139"/>
      <c r="AW45" s="139"/>
      <c r="AX45" s="139"/>
      <c r="AY45" s="140" t="str" cm="1">
        <f t="array" ref="AY45">IF(OR(AND(AL49:AL73=""),NOT($V$4="Eine Vorlage zur Zielwertüberwachung")),"",ROUND(AVERAGE(AL49:AL73),IF(AL48="0 Komastellen",0,IF(AL48="1 Komastelle",1,IF(AL48="2 Komastellen",2,IF(AL48="3 Komastellen",3,1))))))</f>
        <v/>
      </c>
      <c r="AZ45" s="140"/>
      <c r="BA45" s="140"/>
    </row>
    <row r="46" spans="1:56" x14ac:dyDescent="0.2">
      <c r="A46" s="48" t="s">
        <v>1</v>
      </c>
      <c r="B46" s="42" t="str">
        <f>O43</f>
        <v>ng/ml</v>
      </c>
      <c r="C46" s="43"/>
      <c r="D46" s="149" t="s">
        <v>2</v>
      </c>
      <c r="E46" s="150"/>
      <c r="F46" s="149" t="s">
        <v>3</v>
      </c>
      <c r="G46" s="150"/>
      <c r="H46" s="149" t="s">
        <v>4</v>
      </c>
      <c r="I46" s="150"/>
      <c r="J46" s="151" t="str">
        <f>IF(AND($V$4="Eine Vorlage zur Zielwertüberwachung",B45="errechneter Mw"),"Mw","Zw")</f>
        <v>Zw</v>
      </c>
      <c r="K46" s="150"/>
      <c r="L46" s="151" t="s">
        <v>5</v>
      </c>
      <c r="M46" s="152"/>
      <c r="N46" s="149" t="s">
        <v>6</v>
      </c>
      <c r="O46" s="152"/>
      <c r="P46" s="155" t="s">
        <v>7</v>
      </c>
      <c r="Q46" s="152"/>
      <c r="R46" s="21"/>
      <c r="S46" s="48" t="s">
        <v>1</v>
      </c>
      <c r="T46" s="42" t="str">
        <f>AG43</f>
        <v>ng/ml</v>
      </c>
      <c r="U46" s="43"/>
      <c r="V46" s="149" t="s">
        <v>2</v>
      </c>
      <c r="W46" s="150"/>
      <c r="X46" s="149" t="s">
        <v>3</v>
      </c>
      <c r="Y46" s="150"/>
      <c r="Z46" s="149" t="s">
        <v>4</v>
      </c>
      <c r="AA46" s="150"/>
      <c r="AB46" s="151" t="str">
        <f>IF(AND($V$4="Eine Vorlage zur Zielwertüberwachung",T45="errechneter Mw"),"Mw","Zw")</f>
        <v>Zw</v>
      </c>
      <c r="AC46" s="150"/>
      <c r="AD46" s="151" t="s">
        <v>5</v>
      </c>
      <c r="AE46" s="152"/>
      <c r="AF46" s="149" t="s">
        <v>6</v>
      </c>
      <c r="AG46" s="152"/>
      <c r="AH46" s="155" t="s">
        <v>7</v>
      </c>
      <c r="AI46" s="152"/>
      <c r="AJ46" s="19"/>
      <c r="AK46" s="48" t="s">
        <v>1</v>
      </c>
      <c r="AL46" s="42" t="str">
        <f>AY43</f>
        <v>Einheit</v>
      </c>
      <c r="AM46" s="43"/>
      <c r="AN46" s="149" t="s">
        <v>2</v>
      </c>
      <c r="AO46" s="150"/>
      <c r="AP46" s="149" t="s">
        <v>3</v>
      </c>
      <c r="AQ46" s="150"/>
      <c r="AR46" s="149" t="s">
        <v>4</v>
      </c>
      <c r="AS46" s="150"/>
      <c r="AT46" s="151" t="str">
        <f>IF(AND($V$4="Eine Vorlage zur Zielwertüberwachung",AL45="errechneter Mw"),"Mw","Zw")</f>
        <v>Zw</v>
      </c>
      <c r="AU46" s="150"/>
      <c r="AV46" s="151" t="s">
        <v>5</v>
      </c>
      <c r="AW46" s="152"/>
      <c r="AX46" s="149" t="s">
        <v>6</v>
      </c>
      <c r="AY46" s="152"/>
      <c r="AZ46" s="155" t="s">
        <v>7</v>
      </c>
      <c r="BA46" s="152"/>
      <c r="BC46" s="133" t="s">
        <v>262</v>
      </c>
      <c r="BD46" s="134"/>
    </row>
    <row r="47" spans="1:56" x14ac:dyDescent="0.2">
      <c r="A47" s="44" t="s">
        <v>10</v>
      </c>
      <c r="B47" s="47" t="s">
        <v>28</v>
      </c>
      <c r="C47" s="43"/>
      <c r="D47" s="188">
        <f>IF(OR(J47="",AND(N41="",N42="")),"",ROUNDUP(IF(AND($V$4="Eine Vorlage zur Zielwertüberwachung",B45="errechneter MW"),AVERAGE(B49:B73),IF(OR(AND($V$4="Eine Vorlage zur Zielwertermittlung",NOT(L43="----------")),AND($V$4="Eine leere Vorlage zum Erstellen einer neuen Dokumentationshilfe",NOT(L43="")),AND($V$4="Eine Vorlage zur Zielwertüberwachung",B45="eingetragener ZW",NOT(L43=""))),L43,""))-3*(IF(AND($V$4="Eine Vorlage zur Zielwertüberwachung",B45="errechneter MW"),AVERAGE(B49:B73),IF(OR(AND($V$4="Eine Vorlage zur Zielwertermittlung",NOT(L43="----------")),AND($V$4="Eine leere Vorlage zum Erstellen einer neuen Dokumentationshilfe",NOT(L43="")),AND($V$4="Eine Vorlage zur Zielwertüberwachung",B45="eingetragener ZW",NOT(L43=""))),L43,"")))*IF(MIN(N41,N42)=0,MAX(N41,N42),MIN(N41,N42))/3,IF(B48="0 Komastellen",0,IF(B48="1 Komastelle",1,IF(B48="2 Komastellen",2,IF(B48="3 Komastellen",3,1))))))</f>
        <v>1.05</v>
      </c>
      <c r="E47" s="154"/>
      <c r="F47" s="168">
        <f>IF(OR(J47="",AND(N41="",N42="")),"",ROUNDUP(IF(AND($V$4="Eine Vorlage zur Zielwertüberwachung",B45="errechneter MW"),AVERAGE(B49:B73),IF(OR(AND($V$4="Eine Vorlage zur Zielwertermittlung",NOT(L43="----------")),AND($V$4="Eine leere Vorlage zum Erstellen einer neuen Dokumentationshilfe",NOT(L43="")),AND($V$4="Eine Vorlage zur Zielwertüberwachung",B45="eingetragener ZW",NOT(L43=""))),L43,""))-2*(IF(AND($V$4="Eine Vorlage zur Zielwertüberwachung",B45="errechneter MW"),AVERAGE(B49:B73),IF(OR(AND($V$4="Eine Vorlage zur Zielwertermittlung",NOT(L43="----------")),AND($V$4="Eine leere Vorlage zum Erstellen einer neuen Dokumentationshilfe",NOT(L43="")),AND($V$4="Eine Vorlage zur Zielwertüberwachung",B45="eingetragener ZW",NOT(L43=""))),L43,"")))*IF(MIN(N41,N42)=0,MAX(N41,N42),MIN(N41,N42))/3,IF(B48="0 Komastellen",0,IF(B48="1 Komastelle",1,IF(B48="2 Komastellen",2,IF(B48="3 Komastellen",3,1))))))</f>
        <v>1.1399999999999999</v>
      </c>
      <c r="G47" s="157"/>
      <c r="H47" s="168">
        <f>IF(OR(J47="",AND(N41="",N42="")),"",ROUNDUP(IF(AND($V$4="Eine Vorlage zur Zielwertüberwachung",B45="errechneter MW"),AVERAGE(B49:B73),IF(OR(AND($V$4="Eine Vorlage zur Zielwertermittlung",NOT(L43="----------")),AND($V$4="Eine leere Vorlage zum Erstellen einer neuen Dokumentationshilfe",NOT(L43="")),AND($V$4="Eine Vorlage zur Zielwertüberwachung",B45="eingetragener ZW",NOT(L43=""))),L43,""))-1*(IF(AND($V$4="Eine Vorlage zur Zielwertüberwachung",B45="errechneter MW"),AVERAGE(B49:B73),IF(OR(AND($V$4="Eine Vorlage zur Zielwertermittlung",NOT(L43="----------")),AND($V$4="Eine leere Vorlage zum Erstellen einer neuen Dokumentationshilfe",NOT(L43="")),AND($V$4="Eine Vorlage zur Zielwertüberwachung",B45="eingetragener ZW",NOT(L43=""))),L43,"")))*IF(MIN(N41,N42)=0,MAX(N41,N42),MIN(N41,N42))/3,IF(B48="0 Komastellen",0,IF(B48="1 Komastelle",1,IF(B48="2 Komastellen",2,IF(B48="3 Komastellen",3,1))))))</f>
        <v>1.23</v>
      </c>
      <c r="I47" s="157"/>
      <c r="J47" s="156" cm="1">
        <f t="array" ref="J47">IF(AND($V$4="Eine Vorlage zur Zielwertüberwachung",B45="errechneter MW"),IF(AND(B49:B73=""),"",ROUND(AVERAGE(B49:B73),IF(B48="0 Komastellen",0,IF(B48="1 Komastelle",1,IF(B48="2 Komastellen",2,IF(B48="3 Komastellen",3,1)))))),IF(OR(AND($V$4="Eine Vorlage zur Zielwertermittlung",NOT(L43="----------")),AND($V$4="Eine leere Vorlage zum Erstellen einer neuen Dokumentationshilfe",NOT(L43="")),AND($V$4="Eine Vorlage zur Zielwertüberwachung",B45="eingetragener ZW",NOT(L43=""))),ROUND(L43,IF(B48="0 Komastellen",0,IF(B48="1 Komastelle",1,IF(B48="2 Komastellen",2,IF(B48="3 Komastellen",3,1))))),""))</f>
        <v>1.32</v>
      </c>
      <c r="K47" s="157"/>
      <c r="L47" s="168">
        <f>IF(OR(J47="",AND(N41="",N42="")),"",ROUNDDOWN(IF(AND($V$4="Eine Vorlage zur Zielwertüberwachung",B45="errechneter MW"),AVERAGE(B49:B73),IF(OR(AND($V$4="Eine Vorlage zur Zielwertermittlung",NOT(L43="----------")),AND($V$4="Eine leere Vorlage zum Erstellen einer neuen Dokumentationshilfe",NOT(L43="")),AND($V$4="Eine Vorlage zur Zielwertüberwachung",B45="eingetragener ZW",NOT(L43=""))),L43,""))+1*(IF(AND($V$4="Eine Vorlage zur Zielwertüberwachung",B45="errechneter MW"),AVERAGE(B49:B73),IF(OR(AND($V$4="Eine Vorlage zur Zielwertermittlung",NOT(L43="----------")),AND($V$4="Eine leere Vorlage zum Erstellen einer neuen Dokumentationshilfe",NOT(L43="")),AND($V$4="Eine Vorlage zur Zielwertüberwachung",B45="eingetragener ZW",NOT(L43=""))),L43,"")))*IF(MIN(N41,N42)=0,MAX(N41,N42),MIN(N41,N42))/3,IF(B48="0 Komastellen",0,IF(B48="1 Komastelle",1,IF(B48="2 Komastellen",2,IF(B48="3 Komastellen",3,1))))))</f>
        <v>1.41</v>
      </c>
      <c r="M47" s="157"/>
      <c r="N47" s="153">
        <f>IF(OR(J47="",AND(N41="",N42="")),"",ROUNDDOWN(IF(AND($V$4="Eine Vorlage zur Zielwertüberwachung",B45="errechneter MW"),AVERAGE(B49:B73),IF(OR(AND($V$4="Eine Vorlage zur Zielwertermittlung",NOT(L43="----------")),AND($V$4="Eine leere Vorlage zum Erstellen einer neuen Dokumentationshilfe",NOT(L43="")),AND($V$4="Eine Vorlage zur Zielwertüberwachung",B45="eingetragener ZW",NOT(L43=""))),L43,""))+2*(IF(AND($V$4="Eine Vorlage zur Zielwertüberwachung",B45="errechneter MW"),AVERAGE(B49:B73),IF(OR(AND($V$4="Eine Vorlage zur Zielwertermittlung",NOT(L43="----------")),AND($V$4="Eine leere Vorlage zum Erstellen einer neuen Dokumentationshilfe",NOT(L43="")),AND($V$4="Eine Vorlage zur Zielwertüberwachung",B45="eingetragener ZW",NOT(L43=""))),L43,"")))*IF(MIN(N41,N42)=0,MAX(N41,N42),MIN(N41,N42))/3,IF(B48="0 Komastellen",0,IF(B48="1 Komastelle",1,IF(B48="2 Komastellen",2,IF(B48="3 Komastellen",3,1))))))</f>
        <v>1.5</v>
      </c>
      <c r="O47" s="154"/>
      <c r="P47" s="168">
        <f>IF(OR(J47="",AND(N41="",N42="")),"",ROUNDDOWN(IF(AND($V$4="Eine Vorlage zur Zielwertüberwachung",B45="errechneter MW"),AVERAGE(B49:B73),IF(OR(AND($V$4="Eine Vorlage zur Zielwertermittlung",NOT(L43="----------")),AND($V$4="Eine leere Vorlage zum Erstellen einer neuen Dokumentationshilfe",NOT(L43="")),AND($V$4="Eine Vorlage zur Zielwertüberwachung",B45="eingetragener ZW",NOT(L43=""))),L43,""))+3*(IF(AND($V$4="Eine Vorlage zur Zielwertüberwachung",B45="errechneter MW"),AVERAGE(B49:B73),IF(OR(AND($V$4="Eine Vorlage zur Zielwertermittlung",NOT(L43="----------")),AND($V$4="Eine leere Vorlage zum Erstellen einer neuen Dokumentationshilfe",NOT(L43="")),AND($V$4="Eine Vorlage zur Zielwertüberwachung",B45="eingetragener ZW",NOT(L43=""))),L43,"")))*IF(MIN(N41,N42)=0,MAX(N41,N42),MIN(N41,N42))/3,IF(B48="0 Komastellen",0,IF(B48="1 Komastelle",1,IF(B48="2 Komastellen",2,IF(B48="3 Komastellen",3,1))))))</f>
        <v>1.59</v>
      </c>
      <c r="Q47" s="157"/>
      <c r="R47" s="41"/>
      <c r="S47" s="44" t="s">
        <v>10</v>
      </c>
      <c r="T47" s="47" t="s">
        <v>28</v>
      </c>
      <c r="U47" s="43"/>
      <c r="V47" s="188">
        <f>IF(OR(AB47="",AND(AF41="",AF42="")),"",ROUNDUP(IF(AND($V$4="Eine Vorlage zur Zielwertüberwachung",T45="errechneter MW"),AVERAGE(T49:T73),IF(OR(AND($V$4="Eine Vorlage zur Zielwertermittlung",NOT(AD43="----------")),AND($V$4="Eine leere Vorlage zum Erstellen einer neuen Dokumentationshilfe",NOT(AD43="")),AND($V$4="Eine Vorlage zur Zielwertüberwachung",T45="eingetragener ZW",NOT(AD43=""))),AD43,""))-3*(IF(AND($V$4="Eine Vorlage zur Zielwertüberwachung",T45="errechneter MW"),AVERAGE(T49:T73),IF(OR(AND($V$4="Eine Vorlage zur Zielwertermittlung",NOT(AD43="----------")),AND($V$4="Eine leere Vorlage zum Erstellen einer neuen Dokumentationshilfe",NOT(AD43="")),AND($V$4="Eine Vorlage zur Zielwertüberwachung",T45="eingetragener ZW",NOT(AD43=""))),AD43,"")))*IF(MIN(AF41,AF42)=0,MAX(AF41,AF42),MIN(AF41,AF42))/3,IF(T48="0 Komastellen",0,IF(T48="1 Komastelle",1,IF(T48="2 Komastellen",2,IF(T48="3 Komastellen",3,1))))))</f>
        <v>6.8</v>
      </c>
      <c r="W47" s="154"/>
      <c r="X47" s="153">
        <f>IF(OR(AB47="",AND(AF41="",AF42="")),"",ROUNDUP(IF(AND($V$4="Eine Vorlage zur Zielwertüberwachung",T45="errechneter MW"),AVERAGE(T49:T73),IF(OR(AND($V$4="Eine Vorlage zur Zielwertermittlung",NOT(AD43="----------")),AND($V$4="Eine leere Vorlage zum Erstellen einer neuen Dokumentationshilfe",NOT(AD43="")),AND($V$4="Eine Vorlage zur Zielwertüberwachung",T45="eingetragener ZW",NOT(AD43=""))),AD43,""))-2*(IF(AND($V$4="Eine Vorlage zur Zielwertüberwachung",T45="errechneter MW"),AVERAGE(T49:T73),IF(OR(AND($V$4="Eine Vorlage zur Zielwertermittlung",NOT(AD43="----------")),AND($V$4="Eine leere Vorlage zum Erstellen einer neuen Dokumentationshilfe",NOT(AD43="")),AND($V$4="Eine Vorlage zur Zielwertüberwachung",T45="eingetragener ZW",NOT(AD43=""))),AD43,"")))*IF(MIN(AF41,AF42)=0,MAX(AF41,AF42),MIN(AF41,AF42))/3,IF(T48="0 Komastellen",0,IF(T48="1 Komastelle",1,IF(T48="2 Komastellen",2,IF(T48="3 Komastellen",3,1))))))</f>
        <v>7.3999999999999995</v>
      </c>
      <c r="Y47" s="154"/>
      <c r="Z47" s="153">
        <f>IF(OR(AB47="",AND(AF41="",AF42="")),"",ROUNDUP(IF(AND($V$4="Eine Vorlage zur Zielwertüberwachung",T45="errechneter MW"),AVERAGE(T49:T73),IF(OR(AND($V$4="Eine Vorlage zur Zielwertermittlung",NOT(AD43="----------")),AND($V$4="Eine leere Vorlage zum Erstellen einer neuen Dokumentationshilfe",NOT(AD43="")),AND($V$4="Eine Vorlage zur Zielwertüberwachung",T45="eingetragener ZW",NOT(AD43=""))),AD43,""))-1*(IF(AND($V$4="Eine Vorlage zur Zielwertüberwachung",T45="errechneter MW"),AVERAGE(T49:T73),IF(OR(AND($V$4="Eine Vorlage zur Zielwertermittlung",NOT(AD43="----------")),AND($V$4="Eine leere Vorlage zum Erstellen einer neuen Dokumentationshilfe",NOT(AD43="")),AND($V$4="Eine Vorlage zur Zielwertüberwachung",T45="eingetragener ZW",NOT(AD43=""))),AD43,"")))*IF(MIN(AF41,AF42)=0,MAX(AF41,AF42),MIN(AF41,AF42))/3,IF(T48="0 Komastellen",0,IF(T48="1 Komastelle",1,IF(T48="2 Komastellen",2,IF(T48="3 Komastellen",3,1))))))</f>
        <v>8</v>
      </c>
      <c r="AA47" s="154"/>
      <c r="AB47" s="188" cm="1">
        <f t="array" ref="AB47">IF(AND($V$4="Eine Vorlage zur Zielwertüberwachung",T45="errechneter MW"),IF(AND(T49:T73=""),"",ROUND(AVERAGE(T49:T73),IF(T48="0 Komastellen",0,IF(T48="1 Komastelle",1,IF(T48="2 Komastellen",2,IF(T48="3 Komastellen",3,1)))))),IF(OR(AND($V$4="Eine Vorlage zur Zielwertermittlung",NOT(AD43="----------")),AND($V$4="Eine leere Vorlage zum Erstellen einer neuen Dokumentationshilfe",NOT(AD43="")),AND($V$4="Eine Vorlage zur Zielwertüberwachung",T45="eingetragener ZW",NOT(AD43=""))),ROUND(AD43,IF(T48="0 Komastellen",0,IF(T48="1 Komastelle",1,IF(T48="2 Komastellen",2,IF(T48="3 Komastellen",3,1))))),""))</f>
        <v>8.6</v>
      </c>
      <c r="AC47" s="154"/>
      <c r="AD47" s="153">
        <f>IF(OR(AB47="",AND(AF41="",AF42="")),"",ROUNDDOWN(IF(AND($V$4="Eine Vorlage zur Zielwertüberwachung",T45="errechneter MW"),AVERAGE(T49:T73),IF(OR(AND($V$4="Eine Vorlage zur Zielwertermittlung",NOT(AD43="----------")),AND($V$4="Eine leere Vorlage zum Erstellen einer neuen Dokumentationshilfe",NOT(AD43="")),AND($V$4="Eine Vorlage zur Zielwertüberwachung",T45="eingetragener ZW",NOT(AD43=""))),AD43,""))+1*(IF(AND($V$4="Eine Vorlage zur Zielwertüberwachung",T45="errechneter MW"),AVERAGE(T49:T73),IF(OR(AND($V$4="Eine Vorlage zur Zielwertermittlung",NOT(AD43="----------")),AND($V$4="Eine leere Vorlage zum Erstellen einer neuen Dokumentationshilfe",NOT(AD43="")),AND($V$4="Eine Vorlage zur Zielwertüberwachung",T45="eingetragener ZW",NOT(AD43=""))),AD43,"")))*IF(MIN(AF41,AF42)=0,MAX(AF41,AF42),MIN(AF41,AF42))/3,IF(T48="0 Komastellen",0,IF(T48="1 Komastelle",1,IF(T48="2 Komastellen",2,IF(T48="3 Komastellen",3,1))))))</f>
        <v>9.1999999999999993</v>
      </c>
      <c r="AE47" s="154"/>
      <c r="AF47" s="153">
        <f>IF(OR(AB47="",AND(AF41="",AF42="")),"",ROUNDDOWN(IF(AND($V$4="Eine Vorlage zur Zielwertüberwachung",T45="errechneter MW"),AVERAGE(T49:T73),IF(OR(AND($V$4="Eine Vorlage zur Zielwertermittlung",NOT(AD43="----------")),AND($V$4="Eine leere Vorlage zum Erstellen einer neuen Dokumentationshilfe",NOT(AD43="")),AND($V$4="Eine Vorlage zur Zielwertüberwachung",T45="eingetragener ZW",NOT(AD43=""))),AD43,""))+2*(IF(AND($V$4="Eine Vorlage zur Zielwertüberwachung",T45="errechneter MW"),AVERAGE(T49:T73),IF(OR(AND($V$4="Eine Vorlage zur Zielwertermittlung",NOT(AD43="----------")),AND($V$4="Eine leere Vorlage zum Erstellen einer neuen Dokumentationshilfe",NOT(AD43="")),AND($V$4="Eine Vorlage zur Zielwertüberwachung",T45="eingetragener ZW",NOT(AD43=""))),AD43,"")))*IF(MIN(AF41,AF42)=0,MAX(AF41,AF42),MIN(AF41,AF42))/3,IF(T48="0 Komastellen",0,IF(T48="1 Komastelle",1,IF(T48="2 Komastellen",2,IF(T48="3 Komastellen",3,1))))))</f>
        <v>9.8000000000000007</v>
      </c>
      <c r="AG47" s="154"/>
      <c r="AH47" s="153">
        <f>IF(OR(AB47="",AND(AF41="",AF42="")),"",ROUNDDOWN(IF(AND($V$4="Eine Vorlage zur Zielwertüberwachung",T45="errechneter MW"),AVERAGE(T49:T73),IF(OR(AND($V$4="Eine Vorlage zur Zielwertermittlung",NOT(AD43="----------")),AND($V$4="Eine leere Vorlage zum Erstellen einer neuen Dokumentationshilfe",NOT(AD43="")),AND($V$4="Eine Vorlage zur Zielwertüberwachung",T45="eingetragener ZW",NOT(AD43=""))),AD43,""))+3*(IF(AND($V$4="Eine Vorlage zur Zielwertüberwachung",T45="errechneter MW"),AVERAGE(T49:T73),IF(OR(AND($V$4="Eine Vorlage zur Zielwertermittlung",NOT(AD43="----------")),AND($V$4="Eine leere Vorlage zum Erstellen einer neuen Dokumentationshilfe",NOT(AD43="")),AND($V$4="Eine Vorlage zur Zielwertüberwachung",T45="eingetragener ZW",NOT(AD43=""))),AD43,"")))*IF(MIN(AF41,AF42)=0,MAX(AF41,AF42),MIN(AF41,AF42))/3,IF(T48="0 Komastellen",0,IF(T48="1 Komastelle",1,IF(T48="2 Komastellen",2,IF(T48="3 Komastellen",3,1))))))</f>
        <v>10.4</v>
      </c>
      <c r="AI47" s="154"/>
      <c r="AJ47" s="19"/>
      <c r="AK47" s="44" t="s">
        <v>10</v>
      </c>
      <c r="AL47" s="47" t="s">
        <v>28</v>
      </c>
      <c r="AM47" s="43"/>
      <c r="AN47" s="156" t="str">
        <f>IF(OR(AT47="",AND(AX41="",AX42="")),"",ROUNDUP(IF(AND($V$4="Eine Vorlage zur Zielwertüberwachung",AL45="errechneter MW"),AVERAGE(AL49:AL73),IF(OR(AND($V$4="Eine Vorlage zur Zielwertermittlung",NOT(AV43="----------")),AND($V$4="Eine leere Vorlage zum Erstellen einer neuen Dokumentationshilfe",NOT(AV43="")),AND($V$4="Eine Vorlage zur Zielwertüberwachung",AL45="eingetragener ZW",NOT(AV43=""))),AV43,""))-3*(IF(AND($V$4="Eine Vorlage zur Zielwertüberwachung",AL45="errechneter MW"),AVERAGE(AL49:AL73),IF(OR(AND($V$4="Eine Vorlage zur Zielwertermittlung",NOT(AV43="----------")),AND($V$4="Eine leere Vorlage zum Erstellen einer neuen Dokumentationshilfe",NOT(AV43="")),AND($V$4="Eine Vorlage zur Zielwertüberwachung",AL45="eingetragener ZW",NOT(AV43=""))),AV43,"")))*IF(MIN(AX41,AX42)=0,MAX(AX41,AX42),MIN(AX41,AX42))/3,IF(AL48="0 Komastellen",0,IF(AL48="1 Komastelle",1,IF(AL48="2 Komastellen",2,IF(AL48="3 Komastellen",3,1))))))</f>
        <v/>
      </c>
      <c r="AO47" s="157"/>
      <c r="AP47" s="168" t="str">
        <f>IF(OR(AT47="",AND(AX41="",AX42="")),"",ROUNDUP(IF(AND($V$4="Eine Vorlage zur Zielwertüberwachung",AL45="errechneter MW"),AVERAGE(AL49:AL73),IF(OR(AND($V$4="Eine Vorlage zur Zielwertermittlung",NOT(AV43="----------")),AND($V$4="Eine leere Vorlage zum Erstellen einer neuen Dokumentationshilfe",NOT(AV43="")),AND($V$4="Eine Vorlage zur Zielwertüberwachung",AL45="eingetragener ZW",NOT(AV43=""))),AV43,""))-2*(IF(AND($V$4="Eine Vorlage zur Zielwertüberwachung",AL45="errechneter MW"),AVERAGE(AL49:AL73),IF(OR(AND($V$4="Eine Vorlage zur Zielwertermittlung",NOT(AV43="----------")),AND($V$4="Eine leere Vorlage zum Erstellen einer neuen Dokumentationshilfe",NOT(AV43="")),AND($V$4="Eine Vorlage zur Zielwertüberwachung",AL45="eingetragener ZW",NOT(AV43=""))),AV43,"")))*IF(MIN(AX41,AX42)=0,MAX(AX41,AX42),MIN(AX41,AX42))/3,IF(AL48="0 Komastellen",0,IF(AL48="1 Komastelle",1,IF(AL48="2 Komastellen",2,IF(AL48="3 Komastellen",3,1))))))</f>
        <v/>
      </c>
      <c r="AQ47" s="157"/>
      <c r="AR47" s="168" t="str">
        <f>IF(OR(AT47="",AND(AX41="",AX42="")),"",ROUNDUP(IF(AND($V$4="Eine Vorlage zur Zielwertüberwachung",AL45="errechneter MW"),AVERAGE(AL49:AL73),IF(OR(AND($V$4="Eine Vorlage zur Zielwertermittlung",NOT(AV43="----------")),AND($V$4="Eine leere Vorlage zum Erstellen einer neuen Dokumentationshilfe",NOT(AV43="")),AND($V$4="Eine Vorlage zur Zielwertüberwachung",AL45="eingetragener ZW",NOT(AV43=""))),AV43,""))-1*(IF(AND($V$4="Eine Vorlage zur Zielwertüberwachung",AL45="errechneter MW"),AVERAGE(AL49:AL73),IF(OR(AND($V$4="Eine Vorlage zur Zielwertermittlung",NOT(AV43="----------")),AND($V$4="Eine leere Vorlage zum Erstellen einer neuen Dokumentationshilfe",NOT(AV43="")),AND($V$4="Eine Vorlage zur Zielwertüberwachung",AL45="eingetragener ZW",NOT(AV43=""))),AV43,"")))*IF(MIN(AX41,AX42)=0,MAX(AX41,AX42),MIN(AX41,AX42))/3,IF(AL48="0 Komastellen",0,IF(AL48="1 Komastelle",1,IF(AL48="2 Komastellen",2,IF(AL48="3 Komastellen",3,1))))))</f>
        <v/>
      </c>
      <c r="AS47" s="157"/>
      <c r="AT47" s="156" t="str" cm="1">
        <f t="array" ref="AT47">IF(AND($V$4="Eine Vorlage zur Zielwertüberwachung",AL45="errechneter MW"),IF(AND(AL49:AL73=""),"",ROUND(AVERAGE(AL49:AL73),IF(AL48="0 Komastellen",0,IF(AL48="1 Komastelle",1,IF(AL48="2 Komastellen",2,IF(AL48="3 Komastellen",3,1)))))),IF(OR(AND($V$4="Eine Vorlage zur Zielwertermittlung",NOT(AV43="----------")),AND($V$4="Eine leere Vorlage zum Erstellen einer neuen Dokumentationshilfe",NOT(AV43="")),AND($V$4="Eine Vorlage zur Zielwertüberwachung",AL45="eingetragener ZW",NOT(AV43=""))),ROUND(AV43,IF(AL48="0 Komastellen",0,IF(AL48="1 Komastelle",1,IF(AL48="2 Komastellen",2,IF(AL48="3 Komastellen",3,1))))),""))</f>
        <v/>
      </c>
      <c r="AU47" s="157"/>
      <c r="AV47" s="168" t="str">
        <f>IF(OR(AT47="",AND(AX41="",AX42="")),"",ROUNDDOWN(IF(AND($V$4="Eine Vorlage zur Zielwertüberwachung",AL45="errechneter MW"),AVERAGE(AL49:AL73),IF(OR(AND($V$4="Eine Vorlage zur Zielwertermittlung",NOT(AV43="----------")),AND($V$4="Eine leere Vorlage zum Erstellen einer neuen Dokumentationshilfe",NOT(AV43="")),AND($V$4="Eine Vorlage zur Zielwertüberwachung",AL45="eingetragener ZW",NOT(AV43=""))),AV43,""))+1*(IF(AND($V$4="Eine Vorlage zur Zielwertüberwachung",AL45="errechneter MW"),AVERAGE(AL49:AL73),IF(OR(AND($V$4="Eine Vorlage zur Zielwertermittlung",NOT(AV43="----------")),AND($V$4="Eine leere Vorlage zum Erstellen einer neuen Dokumentationshilfe",NOT(AV43="")),AND($V$4="Eine Vorlage zur Zielwertüberwachung",AL45="eingetragener ZW",NOT(AV43=""))),AV43,"")))*IF(MIN(AX41,AX42)=0,MAX(AX41,AX42),MIN(AX41,AX42))/3,IF(AL48="0 Komastellen",0,IF(AL48="1 Komastelle",1,IF(AL48="2 Komastellen",2,IF(AL48="3 Komastellen",3,1))))))</f>
        <v/>
      </c>
      <c r="AW47" s="157"/>
      <c r="AX47" s="168" t="str">
        <f>IF(OR(AT47="",AND(AX41="",AX42="")),"",ROUNDDOWN(IF(AND($V$4="Eine Vorlage zur Zielwertüberwachung",AL45="errechneter MW"),AVERAGE(AL49:AL73),IF(OR(AND($V$4="Eine Vorlage zur Zielwertermittlung",NOT(AV43="----------")),AND($V$4="Eine leere Vorlage zum Erstellen einer neuen Dokumentationshilfe",NOT(AV43="")),AND($V$4="Eine Vorlage zur Zielwertüberwachung",AL45="eingetragener ZW",NOT(AV43=""))),AV43,""))+2*(IF(AND($V$4="Eine Vorlage zur Zielwertüberwachung",AL45="errechneter MW"),AVERAGE(AL49:AL73),IF(OR(AND($V$4="Eine Vorlage zur Zielwertermittlung",NOT(AV43="----------")),AND($V$4="Eine leere Vorlage zum Erstellen einer neuen Dokumentationshilfe",NOT(AV43="")),AND($V$4="Eine Vorlage zur Zielwertüberwachung",AL45="eingetragener ZW",NOT(AV43=""))),AV43,"")))*IF(MIN(AX41,AX42)=0,MAX(AX41,AX42),MIN(AX41,AX42))/3,IF(AL48="0 Komastellen",0,IF(AL48="1 Komastelle",1,IF(AL48="2 Komastellen",2,IF(AL48="3 Komastellen",3,1))))))</f>
        <v/>
      </c>
      <c r="AY47" s="157"/>
      <c r="AZ47" s="168" t="str">
        <f>IF(OR(AT47="",AND(AX41="",AX42="")),"",ROUNDDOWN(IF(AND($V$4="Eine Vorlage zur Zielwertüberwachung",AL45="errechneter MW"),AVERAGE(AL49:AL73),IF(OR(AND($V$4="Eine Vorlage zur Zielwertermittlung",NOT(AV43="----------")),AND($V$4="Eine leere Vorlage zum Erstellen einer neuen Dokumentationshilfe",NOT(AV43="")),AND($V$4="Eine Vorlage zur Zielwertüberwachung",AL45="eingetragener ZW",NOT(AV43=""))),AV43,""))+3*(IF(AND($V$4="Eine Vorlage zur Zielwertüberwachung",AL45="errechneter MW"),AVERAGE(AL49:AL73),IF(OR(AND($V$4="Eine Vorlage zur Zielwertermittlung",NOT(AV43="----------")),AND($V$4="Eine leere Vorlage zum Erstellen einer neuen Dokumentationshilfe",NOT(AV43="")),AND($V$4="Eine Vorlage zur Zielwertüberwachung",AL45="eingetragener ZW",NOT(AV43=""))),AV43,"")))*IF(MIN(AX41,AX42)=0,MAX(AX41,AX42),MIN(AX41,AX42))/3,IF(AL48="0 Komastellen",0,IF(AL48="1 Komastelle",1,IF(AL48="2 Komastellen",2,IF(AL48="3 Komastellen",3,1))))))</f>
        <v/>
      </c>
      <c r="BA47" s="157"/>
      <c r="BC47" s="135"/>
      <c r="BD47" s="136"/>
    </row>
    <row r="48" spans="1:56" x14ac:dyDescent="0.2">
      <c r="A48" s="51" t="str">
        <f>IF(AND(NOT($V$4=""),OR(B48="",B48="Auswahl")),"Runden auf:","")</f>
        <v/>
      </c>
      <c r="B48" s="19" t="s">
        <v>41</v>
      </c>
      <c r="D48" s="24"/>
      <c r="E48" s="25"/>
      <c r="F48" s="24"/>
      <c r="G48" s="25"/>
      <c r="H48" s="24"/>
      <c r="I48" s="25"/>
      <c r="J48" s="24"/>
      <c r="K48" s="25"/>
      <c r="L48" s="24"/>
      <c r="M48" s="25"/>
      <c r="N48" s="24"/>
      <c r="O48" s="25"/>
      <c r="P48" s="24"/>
      <c r="Q48" s="25"/>
      <c r="R48" s="26"/>
      <c r="S48" s="51" t="str">
        <f>IF(AND(NOT($V$4=""),OR(T48="",T48="Auswahl")),"Runden auf:","")</f>
        <v/>
      </c>
      <c r="T48" s="19" t="s">
        <v>41</v>
      </c>
      <c r="V48" s="24"/>
      <c r="W48" s="25"/>
      <c r="X48" s="24"/>
      <c r="Y48" s="25"/>
      <c r="Z48" s="24"/>
      <c r="AA48" s="25"/>
      <c r="AB48" s="24"/>
      <c r="AC48" s="25"/>
      <c r="AD48" s="24"/>
      <c r="AE48" s="25"/>
      <c r="AF48" s="24"/>
      <c r="AG48" s="25"/>
      <c r="AH48" s="24"/>
      <c r="AI48" s="25"/>
      <c r="AK48" s="51" t="str">
        <f>IF(AND(NOT($V$4=""),OR(AL48="",AL48="Auswahl")),"Runden auf:","")</f>
        <v>Runden auf:</v>
      </c>
      <c r="AL48" s="19" t="s">
        <v>36</v>
      </c>
      <c r="AN48" s="24"/>
      <c r="AO48" s="25"/>
      <c r="AP48" s="24"/>
      <c r="AQ48" s="25"/>
      <c r="AR48" s="24"/>
      <c r="AS48" s="25"/>
      <c r="AT48" s="24"/>
      <c r="AU48" s="25"/>
      <c r="AV48" s="24"/>
      <c r="AW48" s="25"/>
      <c r="AX48" s="24"/>
      <c r="AY48" s="25"/>
      <c r="AZ48" s="24"/>
      <c r="BA48" s="25"/>
      <c r="BC48" s="123"/>
      <c r="BD48" s="124"/>
    </row>
    <row r="49" spans="1:56" ht="20.100000000000001" customHeight="1" x14ac:dyDescent="0.2">
      <c r="A49" s="61"/>
      <c r="B49" s="62"/>
      <c r="D49" s="28"/>
      <c r="E49" s="35"/>
      <c r="F49" s="50"/>
      <c r="G49" s="23"/>
      <c r="H49" s="50"/>
      <c r="I49" s="23"/>
      <c r="J49" s="50"/>
      <c r="K49" s="23"/>
      <c r="L49" s="23"/>
      <c r="M49" s="35"/>
      <c r="N49" s="50"/>
      <c r="O49" s="23"/>
      <c r="P49" s="50"/>
      <c r="Q49" s="31"/>
      <c r="R49" s="26"/>
      <c r="S49" s="61"/>
      <c r="T49" s="62"/>
      <c r="V49" s="28"/>
      <c r="W49" s="35"/>
      <c r="X49" s="50"/>
      <c r="Y49" s="23"/>
      <c r="Z49" s="50"/>
      <c r="AA49" s="23"/>
      <c r="AB49" s="50"/>
      <c r="AC49" s="23"/>
      <c r="AD49" s="23"/>
      <c r="AE49" s="35"/>
      <c r="AF49" s="50"/>
      <c r="AG49" s="23"/>
      <c r="AH49" s="50"/>
      <c r="AI49" s="31"/>
      <c r="AK49" s="61"/>
      <c r="AL49" s="62"/>
      <c r="AN49" s="28"/>
      <c r="AO49" s="35"/>
      <c r="AP49" s="50"/>
      <c r="AQ49" s="23"/>
      <c r="AR49" s="50"/>
      <c r="AS49" s="23"/>
      <c r="AT49" s="50"/>
      <c r="AU49" s="23"/>
      <c r="AV49" s="23"/>
      <c r="AW49" s="35"/>
      <c r="AX49" s="50"/>
      <c r="AY49" s="23"/>
      <c r="AZ49" s="50"/>
      <c r="BA49" s="31"/>
      <c r="BC49" s="125"/>
      <c r="BD49" s="126"/>
    </row>
    <row r="50" spans="1:56" ht="20.100000000000001" customHeight="1" x14ac:dyDescent="0.2">
      <c r="A50" s="46"/>
      <c r="B50" s="36"/>
      <c r="D50" s="28"/>
      <c r="E50" s="31"/>
      <c r="F50" s="28"/>
      <c r="G50" s="27"/>
      <c r="H50" s="32"/>
      <c r="I50" s="27"/>
      <c r="J50" s="32"/>
      <c r="K50" s="27"/>
      <c r="L50" s="27"/>
      <c r="M50" s="33"/>
      <c r="N50" s="32"/>
      <c r="O50" s="27"/>
      <c r="P50" s="32"/>
      <c r="Q50" s="26"/>
      <c r="R50" s="26"/>
      <c r="S50" s="46"/>
      <c r="T50" s="36"/>
      <c r="V50" s="28"/>
      <c r="W50" s="31"/>
      <c r="X50" s="28"/>
      <c r="Y50" s="27"/>
      <c r="Z50" s="32"/>
      <c r="AA50" s="27"/>
      <c r="AB50" s="32"/>
      <c r="AC50" s="27"/>
      <c r="AD50" s="27"/>
      <c r="AE50" s="33"/>
      <c r="AF50" s="32"/>
      <c r="AG50" s="27"/>
      <c r="AH50" s="32"/>
      <c r="AI50" s="26"/>
      <c r="AK50" s="45"/>
      <c r="AL50" s="36"/>
      <c r="AN50" s="28"/>
      <c r="AO50" s="31"/>
      <c r="AP50" s="28"/>
      <c r="AQ50" s="27"/>
      <c r="AR50" s="32"/>
      <c r="AS50" s="27"/>
      <c r="AT50" s="32"/>
      <c r="AU50" s="27"/>
      <c r="AV50" s="27"/>
      <c r="AW50" s="33"/>
      <c r="AX50" s="32"/>
      <c r="AY50" s="27"/>
      <c r="AZ50" s="32"/>
      <c r="BA50" s="26"/>
      <c r="BC50" s="125"/>
      <c r="BD50" s="126"/>
    </row>
    <row r="51" spans="1:56" ht="20.100000000000001" customHeight="1" x14ac:dyDescent="0.2">
      <c r="A51" s="46"/>
      <c r="B51" s="36"/>
      <c r="D51" s="28"/>
      <c r="E51" s="29"/>
      <c r="F51" s="30"/>
      <c r="G51" s="34"/>
      <c r="H51" s="30"/>
      <c r="I51" s="34"/>
      <c r="J51" s="30"/>
      <c r="K51" s="34"/>
      <c r="L51" s="34"/>
      <c r="M51" s="29"/>
      <c r="N51" s="30"/>
      <c r="O51" s="34"/>
      <c r="P51" s="30"/>
      <c r="Q51" s="26"/>
      <c r="R51" s="26"/>
      <c r="S51" s="46"/>
      <c r="T51" s="36"/>
      <c r="V51" s="28"/>
      <c r="W51" s="29"/>
      <c r="X51" s="30"/>
      <c r="Y51" s="34"/>
      <c r="Z51" s="30"/>
      <c r="AA51" s="34"/>
      <c r="AB51" s="30"/>
      <c r="AC51" s="34"/>
      <c r="AD51" s="34"/>
      <c r="AE51" s="29"/>
      <c r="AF51" s="30"/>
      <c r="AG51" s="34"/>
      <c r="AH51" s="30"/>
      <c r="AI51" s="26"/>
      <c r="AK51" s="46"/>
      <c r="AL51" s="36"/>
      <c r="AN51" s="28"/>
      <c r="AO51" s="29"/>
      <c r="AP51" s="30"/>
      <c r="AQ51" s="34"/>
      <c r="AR51" s="30"/>
      <c r="AS51" s="34"/>
      <c r="AT51" s="30"/>
      <c r="AU51" s="34"/>
      <c r="AV51" s="34"/>
      <c r="AW51" s="29"/>
      <c r="AX51" s="30"/>
      <c r="AY51" s="34"/>
      <c r="AZ51" s="30"/>
      <c r="BA51" s="26"/>
      <c r="BC51" s="125"/>
      <c r="BD51" s="126"/>
    </row>
    <row r="52" spans="1:56" ht="20.100000000000001" customHeight="1" x14ac:dyDescent="0.2">
      <c r="A52" s="46"/>
      <c r="B52" s="36"/>
      <c r="D52" s="28"/>
      <c r="E52" s="31"/>
      <c r="F52" s="28"/>
      <c r="G52" s="26"/>
      <c r="H52" s="28"/>
      <c r="I52" s="26"/>
      <c r="J52" s="28"/>
      <c r="K52" s="26"/>
      <c r="L52" s="26"/>
      <c r="M52" s="31"/>
      <c r="N52" s="28"/>
      <c r="O52" s="26"/>
      <c r="P52" s="28"/>
      <c r="Q52" s="26"/>
      <c r="R52" s="26"/>
      <c r="S52" s="46"/>
      <c r="T52" s="36"/>
      <c r="V52" s="28"/>
      <c r="W52" s="31"/>
      <c r="X52" s="28"/>
      <c r="Y52" s="26"/>
      <c r="Z52" s="28"/>
      <c r="AA52" s="26"/>
      <c r="AB52" s="28"/>
      <c r="AC52" s="26"/>
      <c r="AD52" s="26"/>
      <c r="AE52" s="31"/>
      <c r="AF52" s="28"/>
      <c r="AG52" s="26"/>
      <c r="AH52" s="28"/>
      <c r="AI52" s="26"/>
      <c r="AK52" s="46"/>
      <c r="AL52" s="36"/>
      <c r="AN52" s="28"/>
      <c r="AO52" s="31"/>
      <c r="AP52" s="28"/>
      <c r="AQ52" s="26"/>
      <c r="AR52" s="28"/>
      <c r="AS52" s="26"/>
      <c r="AT52" s="28"/>
      <c r="AU52" s="26"/>
      <c r="AV52" s="26"/>
      <c r="AW52" s="31"/>
      <c r="AX52" s="28"/>
      <c r="AY52" s="26"/>
      <c r="AZ52" s="28"/>
      <c r="BA52" s="26"/>
      <c r="BC52" s="125"/>
      <c r="BD52" s="126"/>
    </row>
    <row r="53" spans="1:56" ht="20.100000000000001" customHeight="1" x14ac:dyDescent="0.2">
      <c r="A53" s="46"/>
      <c r="B53" s="36"/>
      <c r="D53" s="28"/>
      <c r="E53" s="29"/>
      <c r="F53" s="30"/>
      <c r="G53" s="34"/>
      <c r="H53" s="30"/>
      <c r="I53" s="34"/>
      <c r="J53" s="30"/>
      <c r="K53" s="34"/>
      <c r="L53" s="34"/>
      <c r="M53" s="29"/>
      <c r="N53" s="30"/>
      <c r="O53" s="34"/>
      <c r="P53" s="30"/>
      <c r="Q53" s="26"/>
      <c r="R53" s="26"/>
      <c r="S53" s="46"/>
      <c r="T53" s="36"/>
      <c r="V53" s="28"/>
      <c r="W53" s="29"/>
      <c r="X53" s="30"/>
      <c r="Y53" s="34"/>
      <c r="Z53" s="30"/>
      <c r="AA53" s="34"/>
      <c r="AB53" s="30"/>
      <c r="AC53" s="34"/>
      <c r="AD53" s="34"/>
      <c r="AE53" s="29"/>
      <c r="AF53" s="30"/>
      <c r="AG53" s="34"/>
      <c r="AH53" s="30"/>
      <c r="AI53" s="26"/>
      <c r="AK53" s="46"/>
      <c r="AL53" s="36"/>
      <c r="AN53" s="28"/>
      <c r="AO53" s="29"/>
      <c r="AP53" s="30"/>
      <c r="AQ53" s="34"/>
      <c r="AR53" s="30"/>
      <c r="AS53" s="34"/>
      <c r="AT53" s="30"/>
      <c r="AU53" s="34"/>
      <c r="AV53" s="34"/>
      <c r="AW53" s="29"/>
      <c r="AX53" s="30"/>
      <c r="AY53" s="34"/>
      <c r="AZ53" s="30"/>
      <c r="BA53" s="26"/>
      <c r="BC53" s="125"/>
      <c r="BD53" s="126"/>
    </row>
    <row r="54" spans="1:56" ht="20.100000000000001" customHeight="1" x14ac:dyDescent="0.2">
      <c r="A54" s="46"/>
      <c r="B54" s="36"/>
      <c r="D54" s="28"/>
      <c r="E54" s="31"/>
      <c r="F54" s="28"/>
      <c r="G54" s="26"/>
      <c r="H54" s="28"/>
      <c r="I54" s="26"/>
      <c r="J54" s="28"/>
      <c r="K54" s="26"/>
      <c r="L54" s="26"/>
      <c r="M54" s="31"/>
      <c r="N54" s="28"/>
      <c r="O54" s="26"/>
      <c r="P54" s="28"/>
      <c r="Q54" s="26"/>
      <c r="R54" s="26"/>
      <c r="S54" s="46"/>
      <c r="T54" s="36"/>
      <c r="V54" s="28"/>
      <c r="W54" s="31"/>
      <c r="X54" s="28"/>
      <c r="Y54" s="26"/>
      <c r="Z54" s="28"/>
      <c r="AA54" s="26"/>
      <c r="AB54" s="28"/>
      <c r="AC54" s="26"/>
      <c r="AD54" s="26"/>
      <c r="AE54" s="31"/>
      <c r="AF54" s="28"/>
      <c r="AG54" s="26"/>
      <c r="AH54" s="28"/>
      <c r="AI54" s="26"/>
      <c r="AK54" s="46"/>
      <c r="AL54" s="36"/>
      <c r="AN54" s="28"/>
      <c r="AO54" s="31"/>
      <c r="AP54" s="28"/>
      <c r="AQ54" s="26"/>
      <c r="AR54" s="28"/>
      <c r="AS54" s="26"/>
      <c r="AT54" s="28"/>
      <c r="AU54" s="26"/>
      <c r="AV54" s="26"/>
      <c r="AW54" s="31"/>
      <c r="AX54" s="28"/>
      <c r="AY54" s="26"/>
      <c r="AZ54" s="28"/>
      <c r="BA54" s="26"/>
      <c r="BC54" s="125"/>
      <c r="BD54" s="126"/>
    </row>
    <row r="55" spans="1:56" ht="20.100000000000001" customHeight="1" x14ac:dyDescent="0.2">
      <c r="A55" s="46"/>
      <c r="B55" s="36"/>
      <c r="D55" s="28"/>
      <c r="E55" s="29"/>
      <c r="F55" s="30"/>
      <c r="G55" s="34"/>
      <c r="H55" s="30"/>
      <c r="I55" s="34"/>
      <c r="J55" s="30"/>
      <c r="K55" s="34"/>
      <c r="L55" s="34"/>
      <c r="M55" s="29"/>
      <c r="N55" s="30"/>
      <c r="O55" s="34"/>
      <c r="P55" s="30"/>
      <c r="Q55" s="26"/>
      <c r="R55" s="26"/>
      <c r="S55" s="46"/>
      <c r="T55" s="36"/>
      <c r="V55" s="28"/>
      <c r="W55" s="29"/>
      <c r="X55" s="30"/>
      <c r="Y55" s="34"/>
      <c r="Z55" s="30"/>
      <c r="AA55" s="34"/>
      <c r="AB55" s="30"/>
      <c r="AC55" s="34"/>
      <c r="AD55" s="34"/>
      <c r="AE55" s="29"/>
      <c r="AF55" s="30"/>
      <c r="AG55" s="34"/>
      <c r="AH55" s="30"/>
      <c r="AI55" s="26"/>
      <c r="AK55" s="46"/>
      <c r="AL55" s="36"/>
      <c r="AN55" s="28"/>
      <c r="AO55" s="29"/>
      <c r="AP55" s="30"/>
      <c r="AQ55" s="34"/>
      <c r="AR55" s="30"/>
      <c r="AS55" s="34"/>
      <c r="AT55" s="30"/>
      <c r="AU55" s="34"/>
      <c r="AV55" s="34"/>
      <c r="AW55" s="29"/>
      <c r="AX55" s="30"/>
      <c r="AY55" s="34"/>
      <c r="AZ55" s="30"/>
      <c r="BA55" s="26"/>
      <c r="BC55" s="125"/>
      <c r="BD55" s="126"/>
    </row>
    <row r="56" spans="1:56" ht="20.100000000000001" customHeight="1" x14ac:dyDescent="0.2">
      <c r="A56" s="46"/>
      <c r="B56" s="36"/>
      <c r="D56" s="28"/>
      <c r="E56" s="31"/>
      <c r="F56" s="28"/>
      <c r="G56" s="26"/>
      <c r="H56" s="28"/>
      <c r="I56" s="26"/>
      <c r="J56" s="28"/>
      <c r="K56" s="26"/>
      <c r="L56" s="26"/>
      <c r="M56" s="31"/>
      <c r="N56" s="28"/>
      <c r="O56" s="26"/>
      <c r="P56" s="28"/>
      <c r="Q56" s="26"/>
      <c r="R56" s="26"/>
      <c r="S56" s="46"/>
      <c r="T56" s="36"/>
      <c r="V56" s="28"/>
      <c r="W56" s="31"/>
      <c r="X56" s="28"/>
      <c r="Y56" s="26"/>
      <c r="Z56" s="28"/>
      <c r="AA56" s="26"/>
      <c r="AB56" s="28"/>
      <c r="AC56" s="26"/>
      <c r="AD56" s="26"/>
      <c r="AE56" s="31"/>
      <c r="AF56" s="28"/>
      <c r="AG56" s="26"/>
      <c r="AH56" s="28"/>
      <c r="AI56" s="26"/>
      <c r="AK56" s="46"/>
      <c r="AL56" s="36"/>
      <c r="AN56" s="28"/>
      <c r="AO56" s="31"/>
      <c r="AP56" s="28"/>
      <c r="AQ56" s="26"/>
      <c r="AR56" s="28"/>
      <c r="AS56" s="26"/>
      <c r="AT56" s="28"/>
      <c r="AU56" s="26"/>
      <c r="AV56" s="26"/>
      <c r="AW56" s="31"/>
      <c r="AX56" s="28"/>
      <c r="AY56" s="26"/>
      <c r="AZ56" s="28"/>
      <c r="BA56" s="26"/>
      <c r="BC56" s="125"/>
      <c r="BD56" s="126"/>
    </row>
    <row r="57" spans="1:56" ht="20.100000000000001" customHeight="1" x14ac:dyDescent="0.2">
      <c r="A57" s="46"/>
      <c r="B57" s="36"/>
      <c r="D57" s="28"/>
      <c r="E57" s="29"/>
      <c r="F57" s="30"/>
      <c r="G57" s="34"/>
      <c r="H57" s="30"/>
      <c r="I57" s="34"/>
      <c r="J57" s="30"/>
      <c r="K57" s="34"/>
      <c r="L57" s="34"/>
      <c r="M57" s="29"/>
      <c r="N57" s="30"/>
      <c r="O57" s="34"/>
      <c r="P57" s="30"/>
      <c r="Q57" s="26"/>
      <c r="R57" s="26"/>
      <c r="S57" s="46"/>
      <c r="T57" s="36"/>
      <c r="V57" s="28"/>
      <c r="W57" s="29"/>
      <c r="X57" s="30"/>
      <c r="Y57" s="34"/>
      <c r="Z57" s="30"/>
      <c r="AA57" s="34"/>
      <c r="AB57" s="30"/>
      <c r="AC57" s="34"/>
      <c r="AD57" s="34"/>
      <c r="AE57" s="29"/>
      <c r="AF57" s="30"/>
      <c r="AG57" s="34"/>
      <c r="AH57" s="30"/>
      <c r="AI57" s="26"/>
      <c r="AK57" s="46"/>
      <c r="AL57" s="36"/>
      <c r="AN57" s="28"/>
      <c r="AO57" s="29"/>
      <c r="AP57" s="30"/>
      <c r="AQ57" s="34"/>
      <c r="AR57" s="30"/>
      <c r="AS57" s="34"/>
      <c r="AT57" s="30"/>
      <c r="AU57" s="34"/>
      <c r="AV57" s="34"/>
      <c r="AW57" s="29"/>
      <c r="AX57" s="30"/>
      <c r="AY57" s="34"/>
      <c r="AZ57" s="30"/>
      <c r="BA57" s="26"/>
      <c r="BC57" s="125"/>
      <c r="BD57" s="126"/>
    </row>
    <row r="58" spans="1:56" ht="20.100000000000001" customHeight="1" x14ac:dyDescent="0.2">
      <c r="A58" s="46"/>
      <c r="B58" s="36"/>
      <c r="D58" s="28"/>
      <c r="E58" s="31"/>
      <c r="F58" s="28"/>
      <c r="G58" s="26"/>
      <c r="H58" s="28"/>
      <c r="I58" s="26"/>
      <c r="J58" s="28"/>
      <c r="K58" s="26"/>
      <c r="L58" s="26"/>
      <c r="M58" s="31"/>
      <c r="N58" s="28"/>
      <c r="O58" s="26"/>
      <c r="P58" s="28"/>
      <c r="Q58" s="26"/>
      <c r="R58" s="26"/>
      <c r="S58" s="46"/>
      <c r="T58" s="36"/>
      <c r="V58" s="28"/>
      <c r="W58" s="31"/>
      <c r="X58" s="28"/>
      <c r="Y58" s="26"/>
      <c r="Z58" s="28"/>
      <c r="AA58" s="26"/>
      <c r="AB58" s="28"/>
      <c r="AC58" s="26"/>
      <c r="AD58" s="26"/>
      <c r="AE58" s="31"/>
      <c r="AF58" s="28"/>
      <c r="AG58" s="26"/>
      <c r="AH58" s="28"/>
      <c r="AI58" s="26"/>
      <c r="AK58" s="46"/>
      <c r="AL58" s="36"/>
      <c r="AN58" s="28"/>
      <c r="AO58" s="31"/>
      <c r="AP58" s="28"/>
      <c r="AQ58" s="26"/>
      <c r="AR58" s="28"/>
      <c r="AS58" s="26"/>
      <c r="AT58" s="28"/>
      <c r="AU58" s="26"/>
      <c r="AV58" s="26"/>
      <c r="AW58" s="31"/>
      <c r="AX58" s="28"/>
      <c r="AY58" s="26"/>
      <c r="AZ58" s="28"/>
      <c r="BA58" s="26"/>
      <c r="BC58" s="125"/>
      <c r="BD58" s="126"/>
    </row>
    <row r="59" spans="1:56" ht="20.100000000000001" customHeight="1" x14ac:dyDescent="0.2">
      <c r="A59" s="46"/>
      <c r="B59" s="36"/>
      <c r="D59" s="28"/>
      <c r="E59" s="29"/>
      <c r="F59" s="30"/>
      <c r="G59" s="34"/>
      <c r="H59" s="30"/>
      <c r="I59" s="34"/>
      <c r="J59" s="30"/>
      <c r="K59" s="34"/>
      <c r="L59" s="34"/>
      <c r="M59" s="29"/>
      <c r="N59" s="30"/>
      <c r="O59" s="34"/>
      <c r="P59" s="30"/>
      <c r="Q59" s="26"/>
      <c r="R59" s="26"/>
      <c r="S59" s="46"/>
      <c r="T59" s="36"/>
      <c r="V59" s="28"/>
      <c r="W59" s="29"/>
      <c r="X59" s="30"/>
      <c r="Y59" s="34"/>
      <c r="Z59" s="30"/>
      <c r="AA59" s="34"/>
      <c r="AB59" s="30"/>
      <c r="AC59" s="34"/>
      <c r="AD59" s="34"/>
      <c r="AE59" s="29"/>
      <c r="AF59" s="30"/>
      <c r="AG59" s="34"/>
      <c r="AH59" s="30"/>
      <c r="AI59" s="26"/>
      <c r="AK59" s="46"/>
      <c r="AL59" s="36"/>
      <c r="AN59" s="28"/>
      <c r="AO59" s="29"/>
      <c r="AP59" s="30"/>
      <c r="AQ59" s="34"/>
      <c r="AR59" s="30"/>
      <c r="AS59" s="34"/>
      <c r="AT59" s="30"/>
      <c r="AU59" s="34"/>
      <c r="AV59" s="34"/>
      <c r="AW59" s="29"/>
      <c r="AX59" s="30"/>
      <c r="AY59" s="34"/>
      <c r="AZ59" s="30"/>
      <c r="BA59" s="26"/>
      <c r="BC59" s="125"/>
      <c r="BD59" s="126"/>
    </row>
    <row r="60" spans="1:56" ht="20.100000000000001" customHeight="1" x14ac:dyDescent="0.2">
      <c r="A60" s="46"/>
      <c r="B60" s="36"/>
      <c r="D60" s="28"/>
      <c r="E60" s="31"/>
      <c r="F60" s="28"/>
      <c r="G60" s="26"/>
      <c r="H60" s="28"/>
      <c r="I60" s="26"/>
      <c r="J60" s="28"/>
      <c r="K60" s="26"/>
      <c r="L60" s="26"/>
      <c r="M60" s="31"/>
      <c r="N60" s="28"/>
      <c r="O60" s="26"/>
      <c r="P60" s="28"/>
      <c r="Q60" s="26"/>
      <c r="R60" s="26"/>
      <c r="S60" s="46"/>
      <c r="T60" s="36"/>
      <c r="V60" s="28"/>
      <c r="W60" s="31"/>
      <c r="X60" s="28"/>
      <c r="Y60" s="26"/>
      <c r="Z60" s="28"/>
      <c r="AA60" s="26"/>
      <c r="AB60" s="28"/>
      <c r="AC60" s="26"/>
      <c r="AD60" s="26"/>
      <c r="AE60" s="31"/>
      <c r="AF60" s="28"/>
      <c r="AG60" s="26"/>
      <c r="AH60" s="28"/>
      <c r="AI60" s="26"/>
      <c r="AK60" s="46"/>
      <c r="AL60" s="36"/>
      <c r="AN60" s="28"/>
      <c r="AO60" s="31"/>
      <c r="AP60" s="28"/>
      <c r="AQ60" s="26"/>
      <c r="AR60" s="28"/>
      <c r="AS60" s="26"/>
      <c r="AT60" s="28"/>
      <c r="AU60" s="26"/>
      <c r="AV60" s="26"/>
      <c r="AW60" s="31"/>
      <c r="AX60" s="28"/>
      <c r="AY60" s="26"/>
      <c r="AZ60" s="28"/>
      <c r="BA60" s="26"/>
      <c r="BC60" s="125"/>
      <c r="BD60" s="126"/>
    </row>
    <row r="61" spans="1:56" ht="20.100000000000001" customHeight="1" x14ac:dyDescent="0.2">
      <c r="A61" s="46"/>
      <c r="B61" s="36"/>
      <c r="D61" s="28"/>
      <c r="E61" s="29"/>
      <c r="F61" s="30"/>
      <c r="G61" s="34"/>
      <c r="H61" s="30"/>
      <c r="I61" s="34"/>
      <c r="J61" s="30"/>
      <c r="K61" s="34"/>
      <c r="L61" s="34"/>
      <c r="M61" s="29"/>
      <c r="N61" s="30"/>
      <c r="O61" s="34"/>
      <c r="P61" s="30"/>
      <c r="Q61" s="26"/>
      <c r="R61" s="26"/>
      <c r="S61" s="46"/>
      <c r="T61" s="36"/>
      <c r="V61" s="28"/>
      <c r="W61" s="29"/>
      <c r="X61" s="30"/>
      <c r="Y61" s="34"/>
      <c r="Z61" s="30"/>
      <c r="AA61" s="34"/>
      <c r="AB61" s="30"/>
      <c r="AC61" s="34"/>
      <c r="AD61" s="34"/>
      <c r="AE61" s="29"/>
      <c r="AF61" s="30"/>
      <c r="AG61" s="34"/>
      <c r="AH61" s="30"/>
      <c r="AI61" s="26"/>
      <c r="AK61" s="46"/>
      <c r="AL61" s="36"/>
      <c r="AN61" s="28"/>
      <c r="AO61" s="29"/>
      <c r="AP61" s="30"/>
      <c r="AQ61" s="34"/>
      <c r="AR61" s="30"/>
      <c r="AS61" s="34"/>
      <c r="AT61" s="30"/>
      <c r="AU61" s="34"/>
      <c r="AV61" s="34"/>
      <c r="AW61" s="29"/>
      <c r="AX61" s="30"/>
      <c r="AY61" s="34"/>
      <c r="AZ61" s="30"/>
      <c r="BA61" s="26"/>
      <c r="BC61" s="125"/>
      <c r="BD61" s="126"/>
    </row>
    <row r="62" spans="1:56" ht="20.100000000000001" customHeight="1" x14ac:dyDescent="0.2">
      <c r="A62" s="46"/>
      <c r="B62" s="36"/>
      <c r="D62" s="28"/>
      <c r="E62" s="29"/>
      <c r="F62" s="30"/>
      <c r="G62" s="34"/>
      <c r="H62" s="30"/>
      <c r="I62" s="34"/>
      <c r="J62" s="30"/>
      <c r="K62" s="34"/>
      <c r="L62" s="34"/>
      <c r="M62" s="29"/>
      <c r="N62" s="30"/>
      <c r="O62" s="34"/>
      <c r="P62" s="30"/>
      <c r="Q62" s="26"/>
      <c r="R62" s="26"/>
      <c r="S62" s="46"/>
      <c r="T62" s="36"/>
      <c r="V62" s="28"/>
      <c r="W62" s="29"/>
      <c r="X62" s="30"/>
      <c r="Y62" s="34"/>
      <c r="Z62" s="30"/>
      <c r="AA62" s="34"/>
      <c r="AB62" s="30"/>
      <c r="AC62" s="34"/>
      <c r="AD62" s="34"/>
      <c r="AE62" s="29"/>
      <c r="AF62" s="30"/>
      <c r="AG62" s="34"/>
      <c r="AH62" s="30"/>
      <c r="AI62" s="26"/>
      <c r="AK62" s="46"/>
      <c r="AL62" s="36"/>
      <c r="AN62" s="28"/>
      <c r="AO62" s="29"/>
      <c r="AP62" s="30"/>
      <c r="AQ62" s="34"/>
      <c r="AR62" s="30"/>
      <c r="AS62" s="34"/>
      <c r="AT62" s="30"/>
      <c r="AU62" s="34"/>
      <c r="AV62" s="34"/>
      <c r="AW62" s="29"/>
      <c r="AX62" s="30"/>
      <c r="AY62" s="34"/>
      <c r="AZ62" s="30"/>
      <c r="BA62" s="26"/>
      <c r="BC62" s="125"/>
      <c r="BD62" s="126"/>
    </row>
    <row r="63" spans="1:56" ht="20.100000000000001" customHeight="1" x14ac:dyDescent="0.2">
      <c r="A63" s="46"/>
      <c r="B63" s="36"/>
      <c r="D63" s="28"/>
      <c r="E63" s="31"/>
      <c r="F63" s="28"/>
      <c r="G63" s="26"/>
      <c r="H63" s="28"/>
      <c r="I63" s="26"/>
      <c r="J63" s="28"/>
      <c r="K63" s="26"/>
      <c r="L63" s="26"/>
      <c r="M63" s="31"/>
      <c r="N63" s="28"/>
      <c r="O63" s="26"/>
      <c r="P63" s="28"/>
      <c r="Q63" s="26"/>
      <c r="R63" s="26"/>
      <c r="S63" s="46"/>
      <c r="T63" s="36"/>
      <c r="V63" s="28"/>
      <c r="W63" s="31"/>
      <c r="X63" s="28"/>
      <c r="Y63" s="26"/>
      <c r="Z63" s="28"/>
      <c r="AA63" s="26"/>
      <c r="AB63" s="28"/>
      <c r="AC63" s="26"/>
      <c r="AD63" s="26"/>
      <c r="AE63" s="31"/>
      <c r="AF63" s="28"/>
      <c r="AG63" s="26"/>
      <c r="AH63" s="28"/>
      <c r="AI63" s="26"/>
      <c r="AK63" s="46"/>
      <c r="AL63" s="36"/>
      <c r="AN63" s="28"/>
      <c r="AO63" s="31"/>
      <c r="AP63" s="28"/>
      <c r="AQ63" s="26"/>
      <c r="AR63" s="28"/>
      <c r="AS63" s="26"/>
      <c r="AT63" s="28"/>
      <c r="AU63" s="26"/>
      <c r="AV63" s="26"/>
      <c r="AW63" s="31"/>
      <c r="AX63" s="28"/>
      <c r="AY63" s="26"/>
      <c r="AZ63" s="28"/>
      <c r="BA63" s="26"/>
      <c r="BC63" s="125"/>
      <c r="BD63" s="126"/>
    </row>
    <row r="64" spans="1:56" ht="20.100000000000001" customHeight="1" x14ac:dyDescent="0.2">
      <c r="A64" s="46"/>
      <c r="B64" s="36"/>
      <c r="D64" s="28"/>
      <c r="E64" s="29"/>
      <c r="F64" s="30"/>
      <c r="G64" s="34"/>
      <c r="H64" s="30"/>
      <c r="I64" s="34"/>
      <c r="J64" s="30"/>
      <c r="K64" s="34"/>
      <c r="L64" s="34"/>
      <c r="M64" s="29"/>
      <c r="N64" s="30"/>
      <c r="O64" s="34"/>
      <c r="P64" s="30"/>
      <c r="Q64" s="26"/>
      <c r="R64" s="26"/>
      <c r="S64" s="46"/>
      <c r="T64" s="36"/>
      <c r="V64" s="28"/>
      <c r="W64" s="29"/>
      <c r="X64" s="30"/>
      <c r="Y64" s="34"/>
      <c r="Z64" s="30"/>
      <c r="AA64" s="34"/>
      <c r="AB64" s="30"/>
      <c r="AC64" s="34"/>
      <c r="AD64" s="34"/>
      <c r="AE64" s="29"/>
      <c r="AF64" s="30"/>
      <c r="AG64" s="34"/>
      <c r="AH64" s="30"/>
      <c r="AI64" s="26"/>
      <c r="AK64" s="46"/>
      <c r="AL64" s="36"/>
      <c r="AN64" s="28"/>
      <c r="AO64" s="29"/>
      <c r="AP64" s="30"/>
      <c r="AQ64" s="34"/>
      <c r="AR64" s="30"/>
      <c r="AS64" s="34"/>
      <c r="AT64" s="30"/>
      <c r="AU64" s="34"/>
      <c r="AV64" s="34"/>
      <c r="AW64" s="29"/>
      <c r="AX64" s="30"/>
      <c r="AY64" s="34"/>
      <c r="AZ64" s="30"/>
      <c r="BA64" s="26"/>
      <c r="BC64" s="125"/>
      <c r="BD64" s="126"/>
    </row>
    <row r="65" spans="1:56" ht="20.100000000000001" customHeight="1" x14ac:dyDescent="0.2">
      <c r="A65" s="46"/>
      <c r="B65" s="36"/>
      <c r="D65" s="28"/>
      <c r="E65" s="29"/>
      <c r="F65" s="30"/>
      <c r="G65" s="34"/>
      <c r="H65" s="30"/>
      <c r="I65" s="34"/>
      <c r="J65" s="30"/>
      <c r="K65" s="34"/>
      <c r="L65" s="34"/>
      <c r="M65" s="29"/>
      <c r="N65" s="30"/>
      <c r="O65" s="34"/>
      <c r="P65" s="30"/>
      <c r="Q65" s="26"/>
      <c r="R65" s="26"/>
      <c r="S65" s="46"/>
      <c r="T65" s="36"/>
      <c r="V65" s="28"/>
      <c r="W65" s="29"/>
      <c r="X65" s="30"/>
      <c r="Y65" s="34"/>
      <c r="Z65" s="30"/>
      <c r="AA65" s="34"/>
      <c r="AB65" s="30"/>
      <c r="AC65" s="34"/>
      <c r="AD65" s="34"/>
      <c r="AE65" s="29"/>
      <c r="AF65" s="30"/>
      <c r="AG65" s="34"/>
      <c r="AH65" s="30"/>
      <c r="AI65" s="26"/>
      <c r="AK65" s="46"/>
      <c r="AL65" s="36"/>
      <c r="AN65" s="28"/>
      <c r="AO65" s="29"/>
      <c r="AP65" s="30"/>
      <c r="AQ65" s="34"/>
      <c r="AR65" s="30"/>
      <c r="AS65" s="34"/>
      <c r="AT65" s="30"/>
      <c r="AU65" s="34"/>
      <c r="AV65" s="34"/>
      <c r="AW65" s="29"/>
      <c r="AX65" s="30"/>
      <c r="AY65" s="34"/>
      <c r="AZ65" s="30"/>
      <c r="BA65" s="26"/>
      <c r="BC65" s="125"/>
      <c r="BD65" s="126"/>
    </row>
    <row r="66" spans="1:56" ht="20.100000000000001" customHeight="1" x14ac:dyDescent="0.2">
      <c r="A66" s="46"/>
      <c r="B66" s="36"/>
      <c r="D66" s="28"/>
      <c r="E66" s="31"/>
      <c r="F66" s="28"/>
      <c r="G66" s="26"/>
      <c r="H66" s="28"/>
      <c r="I66" s="26"/>
      <c r="J66" s="28"/>
      <c r="K66" s="26"/>
      <c r="L66" s="26"/>
      <c r="M66" s="31"/>
      <c r="N66" s="28"/>
      <c r="O66" s="26"/>
      <c r="P66" s="28"/>
      <c r="Q66" s="26"/>
      <c r="R66" s="26"/>
      <c r="S66" s="46"/>
      <c r="T66" s="36"/>
      <c r="V66" s="28"/>
      <c r="W66" s="31"/>
      <c r="X66" s="28"/>
      <c r="Y66" s="26"/>
      <c r="Z66" s="28"/>
      <c r="AA66" s="26"/>
      <c r="AB66" s="28"/>
      <c r="AC66" s="26"/>
      <c r="AD66" s="26"/>
      <c r="AE66" s="31"/>
      <c r="AF66" s="28"/>
      <c r="AG66" s="26"/>
      <c r="AH66" s="28"/>
      <c r="AI66" s="26"/>
      <c r="AK66" s="46"/>
      <c r="AL66" s="36"/>
      <c r="AN66" s="28"/>
      <c r="AO66" s="31"/>
      <c r="AP66" s="28"/>
      <c r="AQ66" s="26"/>
      <c r="AR66" s="28"/>
      <c r="AS66" s="26"/>
      <c r="AT66" s="28"/>
      <c r="AU66" s="26"/>
      <c r="AV66" s="26"/>
      <c r="AW66" s="31"/>
      <c r="AX66" s="28"/>
      <c r="AY66" s="26"/>
      <c r="AZ66" s="28"/>
      <c r="BA66" s="26"/>
      <c r="BC66" s="125"/>
      <c r="BD66" s="126"/>
    </row>
    <row r="67" spans="1:56" ht="20.100000000000001" customHeight="1" x14ac:dyDescent="0.2">
      <c r="A67" s="46"/>
      <c r="B67" s="36"/>
      <c r="D67" s="28"/>
      <c r="E67" s="29"/>
      <c r="F67" s="30"/>
      <c r="G67" s="34"/>
      <c r="H67" s="30"/>
      <c r="I67" s="34"/>
      <c r="J67" s="30"/>
      <c r="K67" s="34"/>
      <c r="L67" s="34"/>
      <c r="M67" s="29"/>
      <c r="N67" s="30"/>
      <c r="O67" s="34"/>
      <c r="P67" s="30"/>
      <c r="Q67" s="26"/>
      <c r="R67" s="26"/>
      <c r="S67" s="46"/>
      <c r="T67" s="36"/>
      <c r="V67" s="28"/>
      <c r="W67" s="29"/>
      <c r="X67" s="30"/>
      <c r="Y67" s="34"/>
      <c r="Z67" s="30"/>
      <c r="AA67" s="34"/>
      <c r="AB67" s="30"/>
      <c r="AC67" s="34"/>
      <c r="AD67" s="34"/>
      <c r="AE67" s="29"/>
      <c r="AF67" s="30"/>
      <c r="AG67" s="34"/>
      <c r="AH67" s="30"/>
      <c r="AI67" s="26"/>
      <c r="AK67" s="46"/>
      <c r="AL67" s="36"/>
      <c r="AN67" s="28"/>
      <c r="AO67" s="29"/>
      <c r="AP67" s="30"/>
      <c r="AQ67" s="34"/>
      <c r="AR67" s="30"/>
      <c r="AS67" s="34"/>
      <c r="AT67" s="30"/>
      <c r="AU67" s="34"/>
      <c r="AV67" s="34"/>
      <c r="AW67" s="29"/>
      <c r="AX67" s="30"/>
      <c r="AY67" s="34"/>
      <c r="AZ67" s="30"/>
      <c r="BA67" s="26"/>
      <c r="BC67" s="125"/>
      <c r="BD67" s="126"/>
    </row>
    <row r="68" spans="1:56" ht="20.100000000000001" customHeight="1" x14ac:dyDescent="0.2">
      <c r="A68" s="46"/>
      <c r="B68" s="36"/>
      <c r="D68" s="28"/>
      <c r="E68" s="31"/>
      <c r="F68" s="28"/>
      <c r="G68" s="26"/>
      <c r="H68" s="28"/>
      <c r="I68" s="26"/>
      <c r="J68" s="28"/>
      <c r="K68" s="26"/>
      <c r="L68" s="26"/>
      <c r="M68" s="31"/>
      <c r="N68" s="28"/>
      <c r="O68" s="26"/>
      <c r="P68" s="28"/>
      <c r="Q68" s="26"/>
      <c r="R68" s="26"/>
      <c r="S68" s="46"/>
      <c r="T68" s="36"/>
      <c r="V68" s="28"/>
      <c r="W68" s="31"/>
      <c r="X68" s="28"/>
      <c r="Y68" s="26"/>
      <c r="Z68" s="28"/>
      <c r="AA68" s="26"/>
      <c r="AB68" s="28"/>
      <c r="AC68" s="26"/>
      <c r="AD68" s="26"/>
      <c r="AE68" s="31"/>
      <c r="AF68" s="28"/>
      <c r="AG68" s="26"/>
      <c r="AH68" s="28"/>
      <c r="AI68" s="26"/>
      <c r="AK68" s="46"/>
      <c r="AL68" s="36"/>
      <c r="AN68" s="28"/>
      <c r="AO68" s="31"/>
      <c r="AP68" s="28"/>
      <c r="AQ68" s="26"/>
      <c r="AR68" s="28"/>
      <c r="AS68" s="26"/>
      <c r="AT68" s="28"/>
      <c r="AU68" s="26"/>
      <c r="AV68" s="26"/>
      <c r="AW68" s="31"/>
      <c r="AX68" s="28"/>
      <c r="AY68" s="26"/>
      <c r="AZ68" s="28"/>
      <c r="BA68" s="26"/>
      <c r="BC68" s="125"/>
      <c r="BD68" s="126"/>
    </row>
    <row r="69" spans="1:56" ht="20.100000000000001" customHeight="1" x14ac:dyDescent="0.2">
      <c r="A69" s="46"/>
      <c r="B69" s="36"/>
      <c r="D69" s="28"/>
      <c r="E69" s="29"/>
      <c r="F69" s="30"/>
      <c r="G69" s="34"/>
      <c r="H69" s="30"/>
      <c r="I69" s="34"/>
      <c r="J69" s="30"/>
      <c r="K69" s="34"/>
      <c r="L69" s="34"/>
      <c r="M69" s="29"/>
      <c r="N69" s="30"/>
      <c r="O69" s="34"/>
      <c r="P69" s="30"/>
      <c r="Q69" s="26"/>
      <c r="R69" s="26"/>
      <c r="S69" s="46"/>
      <c r="T69" s="36"/>
      <c r="V69" s="28"/>
      <c r="W69" s="29"/>
      <c r="X69" s="30"/>
      <c r="Y69" s="34"/>
      <c r="Z69" s="30"/>
      <c r="AA69" s="34"/>
      <c r="AB69" s="30"/>
      <c r="AC69" s="34"/>
      <c r="AD69" s="34"/>
      <c r="AE69" s="29"/>
      <c r="AF69" s="30"/>
      <c r="AG69" s="34"/>
      <c r="AH69" s="30"/>
      <c r="AI69" s="26"/>
      <c r="AK69" s="46"/>
      <c r="AL69" s="36"/>
      <c r="AN69" s="28"/>
      <c r="AO69" s="29"/>
      <c r="AP69" s="30"/>
      <c r="AQ69" s="34"/>
      <c r="AR69" s="30"/>
      <c r="AS69" s="34"/>
      <c r="AT69" s="30"/>
      <c r="AU69" s="34"/>
      <c r="AV69" s="34"/>
      <c r="AW69" s="29"/>
      <c r="AX69" s="30"/>
      <c r="AY69" s="34"/>
      <c r="AZ69" s="30"/>
      <c r="BA69" s="26"/>
      <c r="BC69" s="125"/>
      <c r="BD69" s="126"/>
    </row>
    <row r="70" spans="1:56" ht="20.100000000000001" customHeight="1" x14ac:dyDescent="0.2">
      <c r="A70" s="46"/>
      <c r="B70" s="36"/>
      <c r="D70" s="28"/>
      <c r="E70" s="35"/>
      <c r="F70" s="28"/>
      <c r="G70" s="26"/>
      <c r="H70" s="28"/>
      <c r="I70" s="26"/>
      <c r="J70" s="28"/>
      <c r="K70" s="26"/>
      <c r="L70" s="26"/>
      <c r="M70" s="31"/>
      <c r="N70" s="28"/>
      <c r="O70" s="26"/>
      <c r="P70" s="28"/>
      <c r="Q70" s="26"/>
      <c r="R70" s="26"/>
      <c r="S70" s="46"/>
      <c r="T70" s="36"/>
      <c r="V70" s="28"/>
      <c r="W70" s="35"/>
      <c r="X70" s="28"/>
      <c r="Y70" s="26"/>
      <c r="Z70" s="28"/>
      <c r="AA70" s="26"/>
      <c r="AB70" s="28"/>
      <c r="AC70" s="26"/>
      <c r="AD70" s="26"/>
      <c r="AE70" s="31"/>
      <c r="AF70" s="28"/>
      <c r="AG70" s="26"/>
      <c r="AH70" s="28"/>
      <c r="AI70" s="26"/>
      <c r="AK70" s="46"/>
      <c r="AL70" s="36"/>
      <c r="AN70" s="28"/>
      <c r="AO70" s="35"/>
      <c r="AP70" s="28"/>
      <c r="AQ70" s="26"/>
      <c r="AR70" s="28"/>
      <c r="AS70" s="26"/>
      <c r="AT70" s="28"/>
      <c r="AU70" s="26"/>
      <c r="AV70" s="26"/>
      <c r="AW70" s="31"/>
      <c r="AX70" s="28"/>
      <c r="AY70" s="26"/>
      <c r="AZ70" s="28"/>
      <c r="BA70" s="26"/>
      <c r="BC70" s="125"/>
      <c r="BD70" s="126"/>
    </row>
    <row r="71" spans="1:56" ht="20.100000000000001" customHeight="1" x14ac:dyDescent="0.2">
      <c r="A71" s="46"/>
      <c r="B71" s="36"/>
      <c r="D71" s="28"/>
      <c r="E71" s="31"/>
      <c r="F71" s="30"/>
      <c r="G71" s="34"/>
      <c r="H71" s="30"/>
      <c r="I71" s="34"/>
      <c r="J71" s="30"/>
      <c r="K71" s="34"/>
      <c r="L71" s="34"/>
      <c r="M71" s="29"/>
      <c r="N71" s="30"/>
      <c r="O71" s="34"/>
      <c r="P71" s="30"/>
      <c r="Q71" s="26"/>
      <c r="R71" s="26"/>
      <c r="S71" s="46"/>
      <c r="T71" s="36"/>
      <c r="V71" s="28"/>
      <c r="W71" s="31"/>
      <c r="X71" s="30"/>
      <c r="Y71" s="34"/>
      <c r="Z71" s="30"/>
      <c r="AA71" s="34"/>
      <c r="AB71" s="30"/>
      <c r="AC71" s="34"/>
      <c r="AD71" s="34"/>
      <c r="AE71" s="29"/>
      <c r="AF71" s="30"/>
      <c r="AG71" s="34"/>
      <c r="AH71" s="30"/>
      <c r="AI71" s="26"/>
      <c r="AK71" s="46"/>
      <c r="AL71" s="36"/>
      <c r="AN71" s="28"/>
      <c r="AO71" s="31"/>
      <c r="AP71" s="30"/>
      <c r="AQ71" s="34"/>
      <c r="AR71" s="30"/>
      <c r="AS71" s="34"/>
      <c r="AT71" s="30"/>
      <c r="AU71" s="34"/>
      <c r="AV71" s="34"/>
      <c r="AW71" s="29"/>
      <c r="AX71" s="30"/>
      <c r="AY71" s="34"/>
      <c r="AZ71" s="30"/>
      <c r="BA71" s="26"/>
      <c r="BC71" s="125"/>
      <c r="BD71" s="126"/>
    </row>
    <row r="72" spans="1:56" ht="20.100000000000001" customHeight="1" x14ac:dyDescent="0.2">
      <c r="A72" s="46"/>
      <c r="B72" s="36"/>
      <c r="D72" s="28"/>
      <c r="E72" s="33"/>
      <c r="F72" s="28"/>
      <c r="G72" s="26"/>
      <c r="H72" s="28"/>
      <c r="I72" s="26"/>
      <c r="J72" s="28"/>
      <c r="K72" s="26"/>
      <c r="L72" s="26"/>
      <c r="M72" s="31"/>
      <c r="N72" s="28"/>
      <c r="O72" s="26"/>
      <c r="P72" s="28"/>
      <c r="Q72" s="26"/>
      <c r="R72" s="26"/>
      <c r="S72" s="46"/>
      <c r="T72" s="36"/>
      <c r="V72" s="28"/>
      <c r="W72" s="33"/>
      <c r="X72" s="28"/>
      <c r="Y72" s="26"/>
      <c r="Z72" s="28"/>
      <c r="AA72" s="26"/>
      <c r="AB72" s="28"/>
      <c r="AC72" s="26"/>
      <c r="AD72" s="26"/>
      <c r="AE72" s="31"/>
      <c r="AF72" s="28"/>
      <c r="AG72" s="26"/>
      <c r="AH72" s="28"/>
      <c r="AI72" s="26"/>
      <c r="AK72" s="46"/>
      <c r="AL72" s="36"/>
      <c r="AN72" s="28"/>
      <c r="AO72" s="33"/>
      <c r="AP72" s="28"/>
      <c r="AQ72" s="26"/>
      <c r="AR72" s="28"/>
      <c r="AS72" s="26"/>
      <c r="AT72" s="28"/>
      <c r="AU72" s="26"/>
      <c r="AV72" s="26"/>
      <c r="AW72" s="31"/>
      <c r="AX72" s="28"/>
      <c r="AY72" s="26"/>
      <c r="AZ72" s="28"/>
      <c r="BA72" s="26"/>
      <c r="BC72" s="125"/>
      <c r="BD72" s="126"/>
    </row>
    <row r="73" spans="1:56" ht="20.100000000000001" customHeight="1" x14ac:dyDescent="0.2">
      <c r="A73" s="46"/>
      <c r="B73" s="36"/>
      <c r="D73" s="28"/>
      <c r="E73" s="29"/>
      <c r="F73" s="30"/>
      <c r="G73" s="34"/>
      <c r="H73" s="30"/>
      <c r="I73" s="34"/>
      <c r="J73" s="30"/>
      <c r="K73" s="34"/>
      <c r="L73" s="34"/>
      <c r="M73" s="29"/>
      <c r="N73" s="30"/>
      <c r="O73" s="34"/>
      <c r="P73" s="30"/>
      <c r="Q73" s="26"/>
      <c r="R73" s="26"/>
      <c r="S73" s="46"/>
      <c r="T73" s="36"/>
      <c r="V73" s="28"/>
      <c r="W73" s="29"/>
      <c r="X73" s="30"/>
      <c r="Y73" s="34"/>
      <c r="Z73" s="30"/>
      <c r="AA73" s="34"/>
      <c r="AB73" s="30"/>
      <c r="AC73" s="34"/>
      <c r="AD73" s="34"/>
      <c r="AE73" s="29"/>
      <c r="AF73" s="30"/>
      <c r="AG73" s="34"/>
      <c r="AH73" s="30"/>
      <c r="AI73" s="26"/>
      <c r="AK73" s="46"/>
      <c r="AL73" s="36"/>
      <c r="AN73" s="28"/>
      <c r="AO73" s="29"/>
      <c r="AP73" s="30"/>
      <c r="AQ73" s="34"/>
      <c r="AR73" s="30"/>
      <c r="AS73" s="34"/>
      <c r="AT73" s="30"/>
      <c r="AU73" s="34"/>
      <c r="AV73" s="34"/>
      <c r="AW73" s="29"/>
      <c r="AX73" s="30"/>
      <c r="AY73" s="34"/>
      <c r="AZ73" s="30"/>
      <c r="BA73" s="26"/>
      <c r="BC73" s="125"/>
      <c r="BD73" s="126"/>
    </row>
    <row r="74" spans="1:56" ht="12" customHeight="1" x14ac:dyDescent="0.2">
      <c r="D74" s="26"/>
      <c r="E74" s="26"/>
      <c r="F74" s="26"/>
      <c r="G74" s="26"/>
      <c r="H74" s="26"/>
      <c r="I74" s="26"/>
      <c r="J74" s="26"/>
      <c r="K74" s="26"/>
      <c r="L74" s="26"/>
      <c r="M74" s="26"/>
      <c r="N74" s="26"/>
      <c r="O74" s="26"/>
      <c r="P74" s="26"/>
      <c r="Q74" s="26"/>
      <c r="R74" s="26"/>
      <c r="V74" s="26"/>
      <c r="W74" s="26"/>
      <c r="X74" s="26"/>
      <c r="Y74" s="26"/>
      <c r="Z74" s="26"/>
      <c r="AA74" s="26"/>
      <c r="AB74" s="26"/>
      <c r="AC74" s="26"/>
      <c r="AD74" s="26"/>
      <c r="AE74" s="26"/>
      <c r="AF74" s="26"/>
      <c r="AG74" s="26"/>
      <c r="AH74" s="26"/>
      <c r="AI74" s="26"/>
      <c r="AO74" s="26"/>
      <c r="AP74" s="26"/>
      <c r="AQ74" s="26"/>
      <c r="AR74" s="26"/>
      <c r="AS74" s="37"/>
      <c r="AT74" s="38"/>
      <c r="AU74" s="38"/>
      <c r="AV74" s="38"/>
      <c r="AW74" s="38"/>
      <c r="AX74" s="38"/>
      <c r="AY74" s="38"/>
      <c r="AZ74" s="38"/>
      <c r="BA74" s="38"/>
      <c r="BB74" s="20"/>
    </row>
    <row r="75" spans="1:56" ht="3" customHeight="1" x14ac:dyDescent="0.2">
      <c r="A75" s="39"/>
      <c r="B75" s="39"/>
      <c r="C75" s="39"/>
      <c r="D75" s="39"/>
      <c r="E75" s="39"/>
      <c r="F75" s="39"/>
      <c r="G75" s="39"/>
      <c r="H75" s="39"/>
      <c r="I75" s="39"/>
      <c r="J75" s="39"/>
      <c r="K75" s="39"/>
      <c r="L75" s="39"/>
      <c r="M75" s="39"/>
      <c r="N75" s="39"/>
      <c r="O75" s="39"/>
      <c r="P75" s="39"/>
      <c r="Q75" s="39"/>
      <c r="R75" s="39"/>
      <c r="S75" s="39"/>
      <c r="T75" s="39"/>
      <c r="U75" s="39"/>
      <c r="V75" s="39"/>
      <c r="W75" s="39"/>
      <c r="X75" s="39"/>
      <c r="Y75" s="39"/>
      <c r="Z75" s="39"/>
      <c r="AA75" s="39"/>
      <c r="AB75" s="39"/>
      <c r="AC75" s="39"/>
      <c r="AD75" s="39"/>
      <c r="AE75" s="39"/>
      <c r="AF75" s="39"/>
      <c r="AG75" s="39"/>
      <c r="AH75" s="39"/>
      <c r="AI75" s="39"/>
      <c r="AJ75" s="39"/>
      <c r="AK75" s="39"/>
      <c r="AL75" s="39"/>
      <c r="AM75" s="39"/>
      <c r="AN75" s="39"/>
      <c r="AO75" s="39"/>
      <c r="AP75" s="39"/>
      <c r="AQ75" s="39"/>
      <c r="AR75" s="39"/>
      <c r="AS75" s="39"/>
      <c r="AT75" s="39"/>
      <c r="AU75" s="39"/>
      <c r="AV75" s="39"/>
      <c r="AW75" s="39"/>
      <c r="AX75" s="39"/>
      <c r="AY75" s="39"/>
      <c r="AZ75" s="39"/>
      <c r="BA75" s="39"/>
    </row>
    <row r="76" spans="1:56" ht="7.5" customHeight="1" x14ac:dyDescent="0.2"/>
  </sheetData>
  <sheetProtection algorithmName="SHA-512" hashValue="xDNPgPNkn117lNw36aK5GC74rtIANNzzrl4njP01WmWbWaJ0bi1AgsZxPyLRkujmwUsVNFbe4E+8CxBg+s0hJg==" saltValue="h/cxSX8mFOAEo+0D7qFceQ==" spinCount="100000" sheet="1" objects="1" scenarios="1" selectLockedCells="1"/>
  <mergeCells count="236">
    <mergeCell ref="AZ47:BA47"/>
    <mergeCell ref="AP47:AQ47"/>
    <mergeCell ref="AR47:AS47"/>
    <mergeCell ref="AT47:AU47"/>
    <mergeCell ref="AV47:AW47"/>
    <mergeCell ref="AX47:AY47"/>
    <mergeCell ref="D42:M42"/>
    <mergeCell ref="D43:K43"/>
    <mergeCell ref="AZ46:BA46"/>
    <mergeCell ref="D47:E47"/>
    <mergeCell ref="F47:G47"/>
    <mergeCell ref="H47:I47"/>
    <mergeCell ref="J47:K47"/>
    <mergeCell ref="L47:M47"/>
    <mergeCell ref="N47:O47"/>
    <mergeCell ref="P47:Q47"/>
    <mergeCell ref="V47:W47"/>
    <mergeCell ref="X47:Y47"/>
    <mergeCell ref="Z47:AA47"/>
    <mergeCell ref="AB47:AC47"/>
    <mergeCell ref="AD47:AE47"/>
    <mergeCell ref="AF47:AG47"/>
    <mergeCell ref="AH47:AI47"/>
    <mergeCell ref="AN47:AO47"/>
    <mergeCell ref="AV46:AW46"/>
    <mergeCell ref="AX46:AY46"/>
    <mergeCell ref="AB46:AC46"/>
    <mergeCell ref="AT10:AU10"/>
    <mergeCell ref="AT11:AU11"/>
    <mergeCell ref="A43:B44"/>
    <mergeCell ref="L43:N43"/>
    <mergeCell ref="O43:Q43"/>
    <mergeCell ref="S43:T44"/>
    <mergeCell ref="AD43:AF43"/>
    <mergeCell ref="AK41:AL42"/>
    <mergeCell ref="AX41:BA41"/>
    <mergeCell ref="N42:Q42"/>
    <mergeCell ref="AF42:AI42"/>
    <mergeCell ref="AX42:BA42"/>
    <mergeCell ref="A41:B42"/>
    <mergeCell ref="N41:Q41"/>
    <mergeCell ref="S41:T42"/>
    <mergeCell ref="AF41:AI41"/>
    <mergeCell ref="AG43:AI43"/>
    <mergeCell ref="AK43:AL44"/>
    <mergeCell ref="AY44:BA44"/>
    <mergeCell ref="D41:M41"/>
    <mergeCell ref="AP11:AQ11"/>
    <mergeCell ref="AP10:AQ10"/>
    <mergeCell ref="AR10:AS10"/>
    <mergeCell ref="AD10:AE10"/>
    <mergeCell ref="AF10:AG10"/>
    <mergeCell ref="AH10:AI10"/>
    <mergeCell ref="AF11:AG11"/>
    <mergeCell ref="AH11:AI11"/>
    <mergeCell ref="D10:E10"/>
    <mergeCell ref="L10:M10"/>
    <mergeCell ref="H11:I11"/>
    <mergeCell ref="X11:Y11"/>
    <mergeCell ref="Z11:AA11"/>
    <mergeCell ref="AB11:AC11"/>
    <mergeCell ref="V10:W10"/>
    <mergeCell ref="X10:Y10"/>
    <mergeCell ref="Z10:AA10"/>
    <mergeCell ref="AB10:AC10"/>
    <mergeCell ref="V11:W11"/>
    <mergeCell ref="N11:O11"/>
    <mergeCell ref="P11:Q11"/>
    <mergeCell ref="P10:Q10"/>
    <mergeCell ref="AK5:AL6"/>
    <mergeCell ref="A5:B6"/>
    <mergeCell ref="S5:T6"/>
    <mergeCell ref="V5:AE5"/>
    <mergeCell ref="V6:AE6"/>
    <mergeCell ref="V4:AK4"/>
    <mergeCell ref="A4:U4"/>
    <mergeCell ref="N5:Q5"/>
    <mergeCell ref="N6:Q6"/>
    <mergeCell ref="A1:B2"/>
    <mergeCell ref="A3:B3"/>
    <mergeCell ref="C3:Q3"/>
    <mergeCell ref="T3:AE3"/>
    <mergeCell ref="AF3:AJ3"/>
    <mergeCell ref="D5:M5"/>
    <mergeCell ref="D6:M6"/>
    <mergeCell ref="AF5:AI5"/>
    <mergeCell ref="AF6:AI6"/>
    <mergeCell ref="L7:N7"/>
    <mergeCell ref="AD7:AF7"/>
    <mergeCell ref="AN42:AW42"/>
    <mergeCell ref="AN41:AW41"/>
    <mergeCell ref="A7:B8"/>
    <mergeCell ref="O8:Q8"/>
    <mergeCell ref="AG8:AI8"/>
    <mergeCell ref="S7:T8"/>
    <mergeCell ref="O7:Q7"/>
    <mergeCell ref="AG7:AI7"/>
    <mergeCell ref="D7:K7"/>
    <mergeCell ref="D8:K8"/>
    <mergeCell ref="L8:N8"/>
    <mergeCell ref="V7:AC7"/>
    <mergeCell ref="V8:AC8"/>
    <mergeCell ref="AD8:AF8"/>
    <mergeCell ref="H10:I10"/>
    <mergeCell ref="J10:K10"/>
    <mergeCell ref="J11:K11"/>
    <mergeCell ref="L11:M11"/>
    <mergeCell ref="N10:O10"/>
    <mergeCell ref="D11:E11"/>
    <mergeCell ref="F10:G10"/>
    <mergeCell ref="AN10:AO10"/>
    <mergeCell ref="AV44:AX44"/>
    <mergeCell ref="AN5:AW5"/>
    <mergeCell ref="AN6:AW6"/>
    <mergeCell ref="AN7:AU7"/>
    <mergeCell ref="AN8:AU8"/>
    <mergeCell ref="AV8:AX8"/>
    <mergeCell ref="AD44:AF44"/>
    <mergeCell ref="AX5:BA5"/>
    <mergeCell ref="AX6:BA6"/>
    <mergeCell ref="AY7:BA7"/>
    <mergeCell ref="AY8:BA8"/>
    <mergeCell ref="AK7:AL8"/>
    <mergeCell ref="AV7:AX7"/>
    <mergeCell ref="AD11:AE11"/>
    <mergeCell ref="AV10:AW10"/>
    <mergeCell ref="AX10:AY10"/>
    <mergeCell ref="AZ10:BA10"/>
    <mergeCell ref="AR11:AS11"/>
    <mergeCell ref="AV11:AW11"/>
    <mergeCell ref="AX11:AY11"/>
    <mergeCell ref="AZ11:BA11"/>
    <mergeCell ref="AV43:AX43"/>
    <mergeCell ref="AY43:BA43"/>
    <mergeCell ref="AG44:AI44"/>
    <mergeCell ref="D46:E46"/>
    <mergeCell ref="F46:G46"/>
    <mergeCell ref="H46:I46"/>
    <mergeCell ref="J46:K46"/>
    <mergeCell ref="L46:M46"/>
    <mergeCell ref="AD46:AE46"/>
    <mergeCell ref="AF46:AG46"/>
    <mergeCell ref="F11:G11"/>
    <mergeCell ref="AN43:AU43"/>
    <mergeCell ref="AN44:AU44"/>
    <mergeCell ref="O44:Q44"/>
    <mergeCell ref="AP46:AQ46"/>
    <mergeCell ref="AR46:AS46"/>
    <mergeCell ref="AT46:AU46"/>
    <mergeCell ref="V44:AC44"/>
    <mergeCell ref="AN11:AO11"/>
    <mergeCell ref="AH46:AI46"/>
    <mergeCell ref="AN46:AO46"/>
    <mergeCell ref="N46:O46"/>
    <mergeCell ref="P46:Q46"/>
    <mergeCell ref="V46:W46"/>
    <mergeCell ref="X46:Y46"/>
    <mergeCell ref="Z46:AA46"/>
    <mergeCell ref="AM4:BC4"/>
    <mergeCell ref="B9:C9"/>
    <mergeCell ref="AL9:AM9"/>
    <mergeCell ref="AN9:AX9"/>
    <mergeCell ref="AY9:BA9"/>
    <mergeCell ref="T9:U9"/>
    <mergeCell ref="V9:AF9"/>
    <mergeCell ref="AG9:AI9"/>
    <mergeCell ref="B45:C45"/>
    <mergeCell ref="D45:N45"/>
    <mergeCell ref="O45:Q45"/>
    <mergeCell ref="T45:U45"/>
    <mergeCell ref="V45:AF45"/>
    <mergeCell ref="AG45:AI45"/>
    <mergeCell ref="AL45:AM45"/>
    <mergeCell ref="AN45:AX45"/>
    <mergeCell ref="AY45:BA45"/>
    <mergeCell ref="O9:Q9"/>
    <mergeCell ref="D9:N9"/>
    <mergeCell ref="D44:K44"/>
    <mergeCell ref="L44:N44"/>
    <mergeCell ref="V41:AE41"/>
    <mergeCell ref="V42:AE42"/>
    <mergeCell ref="V43:AC43"/>
    <mergeCell ref="BC10:BD11"/>
    <mergeCell ref="BC13:BD13"/>
    <mergeCell ref="BC14:BD14"/>
    <mergeCell ref="BC15:BD15"/>
    <mergeCell ref="BC16:BD16"/>
    <mergeCell ref="BC17:BD17"/>
    <mergeCell ref="BC18:BD18"/>
    <mergeCell ref="BC19:BD19"/>
    <mergeCell ref="BC20:BD20"/>
    <mergeCell ref="BC21:BD21"/>
    <mergeCell ref="BC22:BD22"/>
    <mergeCell ref="BC23:BD23"/>
    <mergeCell ref="BC24:BD24"/>
    <mergeCell ref="BC25:BD25"/>
    <mergeCell ref="BC26:BD26"/>
    <mergeCell ref="BC27:BD27"/>
    <mergeCell ref="BC28:BD28"/>
    <mergeCell ref="BC29:BD29"/>
    <mergeCell ref="BC55:BD55"/>
    <mergeCell ref="BC56:BD56"/>
    <mergeCell ref="BC57:BD57"/>
    <mergeCell ref="BC30:BD30"/>
    <mergeCell ref="BC31:BD31"/>
    <mergeCell ref="BC32:BD32"/>
    <mergeCell ref="BC33:BD33"/>
    <mergeCell ref="BC34:BD34"/>
    <mergeCell ref="BC35:BD35"/>
    <mergeCell ref="BC36:BD36"/>
    <mergeCell ref="BC37:BD37"/>
    <mergeCell ref="BC46:BD47"/>
    <mergeCell ref="BC67:BD67"/>
    <mergeCell ref="BC68:BD68"/>
    <mergeCell ref="BC69:BD69"/>
    <mergeCell ref="BC70:BD70"/>
    <mergeCell ref="BC71:BD71"/>
    <mergeCell ref="BC72:BD72"/>
    <mergeCell ref="BC73:BD73"/>
    <mergeCell ref="C1:AU2"/>
    <mergeCell ref="AK3:AU3"/>
    <mergeCell ref="BC58:BD58"/>
    <mergeCell ref="BC59:BD59"/>
    <mergeCell ref="BC60:BD60"/>
    <mergeCell ref="BC61:BD61"/>
    <mergeCell ref="BC62:BD62"/>
    <mergeCell ref="BC63:BD63"/>
    <mergeCell ref="BC64:BD64"/>
    <mergeCell ref="BC65:BD65"/>
    <mergeCell ref="BC66:BD66"/>
    <mergeCell ref="BC49:BD49"/>
    <mergeCell ref="BC50:BD50"/>
    <mergeCell ref="BC51:BD51"/>
    <mergeCell ref="BC52:BD52"/>
    <mergeCell ref="BC53:BD53"/>
    <mergeCell ref="BC54:BD54"/>
  </mergeCells>
  <phoneticPr fontId="5" type="noConversion"/>
  <conditionalFormatting sqref="A4 AM4">
    <cfRule type="expression" dxfId="232" priority="1831">
      <formula>NOT($V$4="")</formula>
    </cfRule>
  </conditionalFormatting>
  <conditionalFormatting sqref="A9">
    <cfRule type="expression" dxfId="231" priority="1200">
      <formula>AND(B9="eingetragener Zw",$V$4="Eine Vorlage zur Zielwertüberwachung")</formula>
    </cfRule>
    <cfRule type="expression" dxfId="230" priority="1202">
      <formula>AND(B9="errechneter Mw",$V$4="Eine Vorlage zur Zielwertüberwachung")</formula>
    </cfRule>
  </conditionalFormatting>
  <conditionalFormatting sqref="A45">
    <cfRule type="expression" dxfId="229" priority="1009">
      <formula>AND(B45="eingetragener Zw",$V$4="Eine Vorlage zur Zielwertüberwachung")</formula>
    </cfRule>
    <cfRule type="expression" dxfId="228" priority="1011">
      <formula>AND(B45="errechneter Mw",$V$4="Eine Vorlage zur Zielwertüberwachung")</formula>
    </cfRule>
  </conditionalFormatting>
  <conditionalFormatting sqref="A45:R49 BC5:BC10 BC12:BC45 BC74:BC268 A64:R73 B50:R63 C41:R44">
    <cfRule type="expression" dxfId="227" priority="1000">
      <formula>$V$4=""</formula>
    </cfRule>
  </conditionalFormatting>
  <conditionalFormatting sqref="A9:BB14 A29:BB40 B17:R28 T17:BB28 A16:BB16 B15:R15 T15:BB15 C5:R8 U5:BB8">
    <cfRule type="expression" dxfId="226" priority="1031">
      <formula>$V$4=""</formula>
    </cfRule>
  </conditionalFormatting>
  <conditionalFormatting sqref="A74:BB76">
    <cfRule type="expression" dxfId="225" priority="44">
      <formula>$V$4=""</formula>
    </cfRule>
  </conditionalFormatting>
  <conditionalFormatting sqref="A3:S3 A1:C1 A2:B2 AV1:BC3 AF3:AK3">
    <cfRule type="expression" dxfId="224" priority="1225">
      <formula>$V$4=""</formula>
    </cfRule>
  </conditionalFormatting>
  <conditionalFormatting sqref="B9">
    <cfRule type="expression" dxfId="223" priority="1199">
      <formula>$V$4="Eine Vorlage zur Zielwertüberwachung"</formula>
    </cfRule>
  </conditionalFormatting>
  <conditionalFormatting sqref="B12">
    <cfRule type="expression" dxfId="222" priority="1203">
      <formula>OR($V$4="",NOT(B12="Auswahl"))</formula>
    </cfRule>
    <cfRule type="expression" dxfId="221" priority="1826">
      <formula>AND(NOT(A5=""),NOT(A5="Test"),OR(B12="",B12="Auswahl"))</formula>
    </cfRule>
  </conditionalFormatting>
  <conditionalFormatting sqref="B13:B37">
    <cfRule type="expression" dxfId="220" priority="1219">
      <formula>AND(L$7="----------",NOT(A$5=""),NOT(A$5="Test"))</formula>
    </cfRule>
  </conditionalFormatting>
  <conditionalFormatting sqref="B45">
    <cfRule type="expression" dxfId="219" priority="1008">
      <formula>$V$4="Eine Vorlage zur Zielwertüberwachung"</formula>
    </cfRule>
  </conditionalFormatting>
  <conditionalFormatting sqref="B48">
    <cfRule type="expression" dxfId="218" priority="1012">
      <formula>OR($V$4="",NOT(B48="Auswahl"))</formula>
    </cfRule>
    <cfRule type="expression" dxfId="217" priority="1028">
      <formula>AND(NOT(A41=""),NOT(A41="Test"),OR(B48="",B48="Auswahl"))</formula>
    </cfRule>
  </conditionalFormatting>
  <conditionalFormatting sqref="B49:B73">
    <cfRule type="expression" dxfId="216" priority="1018">
      <formula>AND(L$43="----------",NOT(A$41=""),NOT(A$41="Test"))</formula>
    </cfRule>
  </conditionalFormatting>
  <conditionalFormatting sqref="B9:C9">
    <cfRule type="expression" dxfId="215" priority="1201">
      <formula>AND(NOT(A5=""),NOT(A5="Test"),$V$4="Eine Vorlage zur Zielwertüberwachung",OR(B9="",B9="Auswahl"))</formula>
    </cfRule>
    <cfRule type="expression" dxfId="214" priority="1206">
      <formula>AND(B9="eingetragener Zw",$V$4="Eine Vorlage zur Zielwertüberwachung")</formula>
    </cfRule>
    <cfRule type="expression" dxfId="213" priority="1818">
      <formula>AND(B9="errechneter Mw",$V$4="Eine Vorlage zur Zielwertüberwachung")</formula>
    </cfRule>
  </conditionalFormatting>
  <conditionalFormatting sqref="B45:C45">
    <cfRule type="expression" dxfId="212" priority="1010">
      <formula>AND(NOT(A41=""),NOT(A41="Test"),$V$4="Eine Vorlage zur Zielwertüberwachung",OR(B45="",B45="Auswahl"))</formula>
    </cfRule>
    <cfRule type="expression" dxfId="211" priority="1013">
      <formula>AND(B45="eingetragener Zw",$V$4="Eine Vorlage zur Zielwertüberwachung")</formula>
    </cfRule>
    <cfRule type="expression" dxfId="210" priority="1027">
      <formula>AND(B45="errechneter Mw",$V$4="Eine Vorlage zur Zielwertüberwachung")</formula>
    </cfRule>
  </conditionalFormatting>
  <conditionalFormatting sqref="D7:K7">
    <cfRule type="expression" dxfId="209" priority="1198">
      <formula>L7="----------"</formula>
    </cfRule>
    <cfRule type="expression" dxfId="208" priority="1217">
      <formula>NOT(L7="----------")</formula>
    </cfRule>
  </conditionalFormatting>
  <conditionalFormatting sqref="D8:K8">
    <cfRule type="expression" dxfId="207" priority="1196">
      <formula>NOT(D8="")</formula>
    </cfRule>
  </conditionalFormatting>
  <conditionalFormatting sqref="D43:K43">
    <cfRule type="expression" dxfId="206" priority="1007">
      <formula>L43="----------"</formula>
    </cfRule>
    <cfRule type="expression" dxfId="205" priority="1016">
      <formula>NOT(L43="----------")</formula>
    </cfRule>
  </conditionalFormatting>
  <conditionalFormatting sqref="D44:K44">
    <cfRule type="expression" dxfId="204" priority="1005">
      <formula>NOT(D44="")</formula>
    </cfRule>
  </conditionalFormatting>
  <conditionalFormatting sqref="D9:N9">
    <cfRule type="expression" dxfId="203" priority="1159">
      <formula>NOT(D9="")</formula>
    </cfRule>
  </conditionalFormatting>
  <conditionalFormatting sqref="D45:N45">
    <cfRule type="expression" dxfId="202" priority="1002">
      <formula>NOT(D45="")</formula>
    </cfRule>
  </conditionalFormatting>
  <conditionalFormatting sqref="J10:K12">
    <cfRule type="expression" dxfId="201" priority="1813">
      <formula>AND(B9="eingetragener Zw",$V$4="Eine Vorlage zur Zielwertüberwachung")</formula>
    </cfRule>
    <cfRule type="expression" dxfId="200" priority="1814">
      <formula>AND(B9="errechneter Mw",$V$4="Eine Vorlage zur Zielwertüberwachung")</formula>
    </cfRule>
  </conditionalFormatting>
  <conditionalFormatting sqref="J11:K11">
    <cfRule type="expression" dxfId="199" priority="1739">
      <formula>B10="eingetragener Zw"</formula>
    </cfRule>
    <cfRule type="expression" dxfId="198" priority="1740">
      <formula>B10="errechneter Mw"</formula>
    </cfRule>
    <cfRule type="expression" dxfId="197" priority="1741">
      <formula>B10="eingetragener Zw"</formula>
    </cfRule>
    <cfRule type="expression" dxfId="196" priority="1742">
      <formula>B10="errechneter Mw"</formula>
    </cfRule>
  </conditionalFormatting>
  <conditionalFormatting sqref="J46:K48">
    <cfRule type="expression" dxfId="195" priority="1025">
      <formula>AND(B45="eingetragener Zw",$V$4="Eine Vorlage zur Zielwertüberwachung")</formula>
    </cfRule>
    <cfRule type="expression" dxfId="194" priority="1026">
      <formula>AND(B45="errechneter Mw",$V$4="Eine Vorlage zur Zielwertüberwachung")</formula>
    </cfRule>
  </conditionalFormatting>
  <conditionalFormatting sqref="J47:K47">
    <cfRule type="expression" dxfId="193" priority="1020">
      <formula>B46="eingetragener Zw"</formula>
    </cfRule>
    <cfRule type="expression" dxfId="192" priority="1021">
      <formula>B46="errechneter Mw"</formula>
    </cfRule>
    <cfRule type="expression" dxfId="191" priority="1022">
      <formula>B46="eingetragener Zw"</formula>
    </cfRule>
    <cfRule type="expression" dxfId="190" priority="1023">
      <formula>B46="errechneter Mw"</formula>
    </cfRule>
  </conditionalFormatting>
  <conditionalFormatting sqref="L7:N7">
    <cfRule type="expression" dxfId="189" priority="1197">
      <formula>AND(L7="----------",$V$4="Eine Vorlage zur Zielwertermittlung")</formula>
    </cfRule>
    <cfRule type="expression" dxfId="188" priority="1211">
      <formula>AND(NOT(A5=""),NOT(A5="Test"),L7="")</formula>
    </cfRule>
    <cfRule type="expression" dxfId="187" priority="1218">
      <formula>AND(B9="eingetragener Zw",$V$4="Eine Vorlage zur Zielwertüberwachung")</formula>
    </cfRule>
    <cfRule type="expression" dxfId="186" priority="2095">
      <formula>NOT(L7="----------")</formula>
    </cfRule>
  </conditionalFormatting>
  <conditionalFormatting sqref="L8:N8">
    <cfRule type="expression" dxfId="185" priority="1161">
      <formula>NOT(L8="")</formula>
    </cfRule>
  </conditionalFormatting>
  <conditionalFormatting sqref="L43:N43">
    <cfRule type="expression" dxfId="184" priority="1006">
      <formula>AND(L43="----------",$V$4="Eine Vorlage zur Zielwertermittlung")</formula>
    </cfRule>
    <cfRule type="expression" dxfId="183" priority="1015">
      <formula>AND(NOT(A41=""),NOT(A41="Test"),L43="")</formula>
    </cfRule>
    <cfRule type="expression" dxfId="182" priority="1017">
      <formula>AND(B45="eingetragener Zw",$V$4="Eine Vorlage zur Zielwertüberwachung")</formula>
    </cfRule>
    <cfRule type="expression" dxfId="181" priority="1029">
      <formula>NOT(L43="----------")</formula>
    </cfRule>
  </conditionalFormatting>
  <conditionalFormatting sqref="L44:N44">
    <cfRule type="expression" dxfId="180" priority="1004">
      <formula>NOT(L44="")</formula>
    </cfRule>
  </conditionalFormatting>
  <conditionalFormatting sqref="N5:Q5">
    <cfRule type="expression" dxfId="179" priority="1748">
      <formula>AND(NOT(A5="Test"),NOT(A5=""),N5="")</formula>
    </cfRule>
  </conditionalFormatting>
  <conditionalFormatting sqref="N6:Q6">
    <cfRule type="expression" dxfId="178" priority="1209">
      <formula>AND(NOT(A5=""),NOT(A5="Test"),N5="",L11="")</formula>
    </cfRule>
  </conditionalFormatting>
  <conditionalFormatting sqref="N41:Q41">
    <cfRule type="expression" dxfId="177" priority="1024">
      <formula>AND(NOT(A41="Test"),NOT(A41=""),N41="")</formula>
    </cfRule>
  </conditionalFormatting>
  <conditionalFormatting sqref="N42:Q42">
    <cfRule type="expression" dxfId="176" priority="1014">
      <formula>AND(NOT(A41=""),NOT(A41="Test"),N41="",L47="")</formula>
    </cfRule>
  </conditionalFormatting>
  <conditionalFormatting sqref="O7:Q7">
    <cfRule type="expression" dxfId="175" priority="1221">
      <formula>AND(NOT(A5=""),NOT(A5="Test"),OR(O7="Einheit",O7=""))</formula>
    </cfRule>
  </conditionalFormatting>
  <conditionalFormatting sqref="O8:Q8">
    <cfRule type="expression" dxfId="174" priority="1160">
      <formula>NOT(O8="")</formula>
    </cfRule>
  </conditionalFormatting>
  <conditionalFormatting sqref="O9:Q9">
    <cfRule type="expression" dxfId="173" priority="1158">
      <formula>NOT(O9="")</formula>
    </cfRule>
    <cfRule type="expression" dxfId="172" priority="2099">
      <formula>AND(B9="errechneter Mw",$V$4="Eine Vorlage zur Zielwertüberwachung",NOT(O9=""))</formula>
    </cfRule>
  </conditionalFormatting>
  <conditionalFormatting sqref="O43:Q43">
    <cfRule type="expression" dxfId="171" priority="1019">
      <formula>AND(NOT(A41=""),NOT(A41="Test"),OR(O43="Einheit",O43=""))</formula>
    </cfRule>
  </conditionalFormatting>
  <conditionalFormatting sqref="O44:Q44">
    <cfRule type="expression" dxfId="170" priority="1003">
      <formula>NOT(O44="")</formula>
    </cfRule>
  </conditionalFormatting>
  <conditionalFormatting sqref="O45:Q45">
    <cfRule type="expression" dxfId="169" priority="1001">
      <formula>NOT(O45="")</formula>
    </cfRule>
    <cfRule type="expression" dxfId="168" priority="1030">
      <formula>AND(B45="errechneter Mw",$V$4="Eine Vorlage zur Zielwertüberwachung",NOT(O45=""))</formula>
    </cfRule>
  </conditionalFormatting>
  <conditionalFormatting sqref="S9">
    <cfRule type="expression" dxfId="167" priority="1103">
      <formula>AND(T9="eingetragener Zw",$V$4="Eine Vorlage zur Zielwertüberwachung")</formula>
    </cfRule>
    <cfRule type="expression" dxfId="166" priority="1105">
      <formula>AND(T9="errechneter Mw",$V$4="Eine Vorlage zur Zielwertüberwachung")</formula>
    </cfRule>
  </conditionalFormatting>
  <conditionalFormatting sqref="S45">
    <cfRule type="expression" dxfId="165" priority="978">
      <formula>AND(T45="eingetragener Zw",$V$4="Eine Vorlage zur Zielwertüberwachung")</formula>
    </cfRule>
    <cfRule type="expression" dxfId="164" priority="980">
      <formula>AND(T45="errechneter Mw",$V$4="Eine Vorlage zur Zielwertüberwachung")</formula>
    </cfRule>
  </conditionalFormatting>
  <conditionalFormatting sqref="U44:AD44 AG44:AI44 U41:AI43">
    <cfRule type="expression" dxfId="163" priority="969">
      <formula>$V$4=""</formula>
    </cfRule>
  </conditionalFormatting>
  <conditionalFormatting sqref="S45:AI49 S64:AI73 T50:AI63">
    <cfRule type="expression" dxfId="162" priority="192">
      <formula>$V$4=""</formula>
    </cfRule>
  </conditionalFormatting>
  <conditionalFormatting sqref="T9">
    <cfRule type="expression" dxfId="161" priority="1102">
      <formula>$V$4="Eine Vorlage zur Zielwertüberwachung"</formula>
    </cfRule>
  </conditionalFormatting>
  <conditionalFormatting sqref="T12">
    <cfRule type="expression" dxfId="160" priority="1106">
      <formula>OR($V$4="",NOT(T12="Auswahl"))</formula>
    </cfRule>
    <cfRule type="expression" dxfId="159" priority="1123">
      <formula>AND(NOT(S5=""),NOT(S5="Test"),OR(T12="",T12="Auswahl"))</formula>
    </cfRule>
  </conditionalFormatting>
  <conditionalFormatting sqref="T13:T37">
    <cfRule type="expression" dxfId="158" priority="1113">
      <formula>AND(AD$7="----------",NOT(S$5=""),NOT(S$5="Test"))</formula>
    </cfRule>
  </conditionalFormatting>
  <conditionalFormatting sqref="T45">
    <cfRule type="expression" dxfId="157" priority="977">
      <formula>$V$4="Eine Vorlage zur Zielwertüberwachung"</formula>
    </cfRule>
  </conditionalFormatting>
  <conditionalFormatting sqref="T48">
    <cfRule type="expression" dxfId="156" priority="981">
      <formula>OR($V$4="",NOT(T48="Auswahl"))</formula>
    </cfRule>
    <cfRule type="expression" dxfId="155" priority="997">
      <formula>AND(NOT(S41=""),NOT(S41="Test"),OR(T48="",T48="Auswahl"))</formula>
    </cfRule>
  </conditionalFormatting>
  <conditionalFormatting sqref="T49:T73">
    <cfRule type="expression" dxfId="154" priority="193">
      <formula>AND(AD$43="----------",NOT(S$41=""),NOT(S$41="Test"))</formula>
    </cfRule>
  </conditionalFormatting>
  <conditionalFormatting sqref="T9:U9">
    <cfRule type="expression" dxfId="153" priority="1104">
      <formula>AND(NOT(S5=""),NOT(S5="Test"),$V$4="Eine Vorlage zur Zielwertüberwachung",OR(T9="",T9="Auswahl"))</formula>
    </cfRule>
    <cfRule type="expression" dxfId="152" priority="1108">
      <formula>AND(T9="eingetragener Zw",$V$4="Eine Vorlage zur Zielwertüberwachung")</formula>
    </cfRule>
    <cfRule type="expression" dxfId="151" priority="1122">
      <formula>AND(T9="errechneter Mw",$V$4="Eine Vorlage zur Zielwertüberwachung")</formula>
    </cfRule>
  </conditionalFormatting>
  <conditionalFormatting sqref="T45:U45">
    <cfRule type="expression" dxfId="150" priority="979">
      <formula>AND(NOT(S41=""),NOT(S41="Test"),$V$4="Eine Vorlage zur Zielwertüberwachung",OR(T45="",T45="Auswahl"))</formula>
    </cfRule>
    <cfRule type="expression" dxfId="149" priority="982">
      <formula>AND(T45="eingetragener Zw",$V$4="Eine Vorlage zur Zielwertüberwachung")</formula>
    </cfRule>
    <cfRule type="expression" dxfId="148" priority="996">
      <formula>AND(T45="errechneter Mw",$V$4="Eine Vorlage zur Zielwertüberwachung")</formula>
    </cfRule>
  </conditionalFormatting>
  <conditionalFormatting sqref="V7:AC7">
    <cfRule type="expression" dxfId="147" priority="1101">
      <formula>AD7="----------"</formula>
    </cfRule>
    <cfRule type="expression" dxfId="146" priority="1111">
      <formula>NOT(AD7="----------")</formula>
    </cfRule>
  </conditionalFormatting>
  <conditionalFormatting sqref="V8:AC8">
    <cfRule type="expression" dxfId="145" priority="1099">
      <formula>NOT(V8="")</formula>
    </cfRule>
  </conditionalFormatting>
  <conditionalFormatting sqref="V43:AC43">
    <cfRule type="expression" dxfId="144" priority="976">
      <formula>AD43="----------"</formula>
    </cfRule>
    <cfRule type="expression" dxfId="143" priority="985">
      <formula>NOT(AD43="----------")</formula>
    </cfRule>
  </conditionalFormatting>
  <conditionalFormatting sqref="V44:AC44">
    <cfRule type="expression" dxfId="142" priority="974">
      <formula>NOT(V44="")</formula>
    </cfRule>
  </conditionalFormatting>
  <conditionalFormatting sqref="V9:AF9">
    <cfRule type="expression" dxfId="141" priority="1096">
      <formula>NOT(V9="")</formula>
    </cfRule>
  </conditionalFormatting>
  <conditionalFormatting sqref="V45:AF45">
    <cfRule type="expression" dxfId="140" priority="42">
      <formula>NOT($AD$44="")</formula>
    </cfRule>
    <cfRule type="expression" dxfId="139" priority="971">
      <formula>NOT(V45="")</formula>
    </cfRule>
  </conditionalFormatting>
  <conditionalFormatting sqref="V4:AK4">
    <cfRule type="expression" dxfId="138" priority="1829">
      <formula>NOT($V$4="")</formula>
    </cfRule>
    <cfRule type="expression" dxfId="137" priority="1830">
      <formula>$V$4=""</formula>
    </cfRule>
  </conditionalFormatting>
  <conditionalFormatting sqref="AB10:AC12">
    <cfRule type="expression" dxfId="136" priority="1120">
      <formula>AND(T9="eingetragener Zw",$V$4="Eine Vorlage zur Zielwertüberwachung")</formula>
    </cfRule>
    <cfRule type="expression" dxfId="135" priority="1121">
      <formula>AND(T9="errechneter Mw",$V$4="Eine Vorlage zur Zielwertüberwachung")</formula>
    </cfRule>
  </conditionalFormatting>
  <conditionalFormatting sqref="AB11:AC11">
    <cfRule type="expression" dxfId="134" priority="1115">
      <formula>T10="eingetragener Zw"</formula>
    </cfRule>
    <cfRule type="expression" dxfId="133" priority="1116">
      <formula>T10="errechneter Mw"</formula>
    </cfRule>
    <cfRule type="expression" dxfId="132" priority="1117">
      <formula>T10="eingetragener Zw"</formula>
    </cfRule>
    <cfRule type="expression" dxfId="131" priority="1118">
      <formula>T10="errechneter Mw"</formula>
    </cfRule>
  </conditionalFormatting>
  <conditionalFormatting sqref="AB46:AC48">
    <cfRule type="expression" dxfId="130" priority="994">
      <formula>AND(T45="eingetragener Zw",$V$4="Eine Vorlage zur Zielwertüberwachung")</formula>
    </cfRule>
    <cfRule type="expression" dxfId="129" priority="995">
      <formula>AND(T45="errechneter Mw",$V$4="Eine Vorlage zur Zielwertüberwachung")</formula>
    </cfRule>
  </conditionalFormatting>
  <conditionalFormatting sqref="AB47:AC47">
    <cfRule type="expression" dxfId="128" priority="989">
      <formula>T46="eingetragener Zw"</formula>
    </cfRule>
    <cfRule type="expression" dxfId="127" priority="990">
      <formula>T46="errechneter Mw"</formula>
    </cfRule>
    <cfRule type="expression" dxfId="126" priority="991">
      <formula>T46="eingetragener Zw"</formula>
    </cfRule>
    <cfRule type="expression" dxfId="125" priority="992">
      <formula>T46="errechneter Mw"</formula>
    </cfRule>
  </conditionalFormatting>
  <conditionalFormatting sqref="AD44">
    <cfRule type="expression" dxfId="124" priority="973">
      <formula>NOT(AD44="")</formula>
    </cfRule>
  </conditionalFormatting>
  <conditionalFormatting sqref="AD7:AF7">
    <cfRule type="expression" dxfId="123" priority="1100">
      <formula>AND(AD7="----------",$V$4="Eine Vorlage zur Zielwertermittlung")</formula>
    </cfRule>
    <cfRule type="expression" dxfId="122" priority="1110">
      <formula>AND(NOT(S5=""),NOT(S5="Test"),AD7="")</formula>
    </cfRule>
    <cfRule type="expression" dxfId="121" priority="1112">
      <formula>AND(T9="eingetragener Zw",$V$4="Eine Vorlage zur Zielwertüberwachung")</formula>
    </cfRule>
    <cfRule type="expression" dxfId="120" priority="1124">
      <formula>NOT(AD7="----------")</formula>
    </cfRule>
  </conditionalFormatting>
  <conditionalFormatting sqref="AD8:AF8">
    <cfRule type="expression" dxfId="119" priority="1098">
      <formula>NOT(AD8="")</formula>
    </cfRule>
  </conditionalFormatting>
  <conditionalFormatting sqref="AD43:AF43">
    <cfRule type="expression" dxfId="118" priority="975">
      <formula>AND(AD43="----------",$V$4="Eine Vorlage zur Zielwertermittlung")</formula>
    </cfRule>
    <cfRule type="expression" dxfId="117" priority="984">
      <formula>AND(NOT(S41=""),NOT(S41="Test"),AD43="")</formula>
    </cfRule>
    <cfRule type="expression" dxfId="116" priority="986">
      <formula>AND(T45="eingetragener Zw",$V$4="Eine Vorlage zur Zielwertüberwachung")</formula>
    </cfRule>
    <cfRule type="expression" dxfId="115" priority="998">
      <formula>NOT(AD43="----------")</formula>
    </cfRule>
  </conditionalFormatting>
  <conditionalFormatting sqref="AF5:AI5">
    <cfRule type="expression" dxfId="114" priority="1119">
      <formula>AND(NOT(S5="Test"),NOT(S5=""),AF5="")</formula>
    </cfRule>
  </conditionalFormatting>
  <conditionalFormatting sqref="AF6:AI6">
    <cfRule type="expression" dxfId="113" priority="1109">
      <formula>AND(NOT(S5=""),NOT(S5="Test"),AF5="",AD11="")</formula>
    </cfRule>
  </conditionalFormatting>
  <conditionalFormatting sqref="AF41:AI41">
    <cfRule type="expression" dxfId="112" priority="993">
      <formula>AND(NOT(S41="Test"),NOT(S41=""),AF41="")</formula>
    </cfRule>
  </conditionalFormatting>
  <conditionalFormatting sqref="AF42:AI42">
    <cfRule type="expression" dxfId="111" priority="983">
      <formula>AND(NOT(S41=""),NOT(S41="Test"),AF41="",AD47="")</formula>
    </cfRule>
  </conditionalFormatting>
  <conditionalFormatting sqref="AG7:AI7">
    <cfRule type="expression" dxfId="110" priority="1114">
      <formula>AND(NOT(S5=""),NOT(S5="Test"),OR(AG7="Einheit",AG7=""))</formula>
    </cfRule>
  </conditionalFormatting>
  <conditionalFormatting sqref="AG8:AI8">
    <cfRule type="expression" dxfId="109" priority="1097">
      <formula>NOT(AG8="")</formula>
    </cfRule>
  </conditionalFormatting>
  <conditionalFormatting sqref="AG9:AI9">
    <cfRule type="expression" dxfId="108" priority="1095">
      <formula>NOT(AG9="")</formula>
    </cfRule>
    <cfRule type="expression" dxfId="107" priority="1125">
      <formula>AND(T9="errechneter Mw",$V$4="Eine Vorlage zur Zielwertüberwachung",NOT(AG9=""))</formula>
    </cfRule>
  </conditionalFormatting>
  <conditionalFormatting sqref="AG43:AI43">
    <cfRule type="expression" dxfId="106" priority="988">
      <formula>AND(NOT(S41=""),NOT(S41="Test"),OR(AG43="Einheit",AG43=""))</formula>
    </cfRule>
  </conditionalFormatting>
  <conditionalFormatting sqref="AG44:AI44">
    <cfRule type="expression" dxfId="105" priority="972">
      <formula>NOT(AG44="")</formula>
    </cfRule>
  </conditionalFormatting>
  <conditionalFormatting sqref="AG45:AI45">
    <cfRule type="expression" dxfId="104" priority="970">
      <formula>NOT(AG45="")</formula>
    </cfRule>
    <cfRule type="expression" dxfId="103" priority="999">
      <formula>AND(T45="errechneter Mw",$V$4="Eine Vorlage zur Zielwertüberwachung",NOT(AG45=""))</formula>
    </cfRule>
  </conditionalFormatting>
  <conditionalFormatting sqref="AJ41:BB73">
    <cfRule type="expression" dxfId="102" priority="190">
      <formula>$V$4=""</formula>
    </cfRule>
  </conditionalFormatting>
  <conditionalFormatting sqref="AK9">
    <cfRule type="expression" dxfId="101" priority="1040">
      <formula>AND(AL9="eingetragener Zw",$V$4="Eine Vorlage zur Zielwertüberwachung")</formula>
    </cfRule>
    <cfRule type="expression" dxfId="100" priority="1042">
      <formula>AND(AL9="errechneter Mw",$V$4="Eine Vorlage zur Zielwertüberwachung")</formula>
    </cfRule>
  </conditionalFormatting>
  <conditionalFormatting sqref="AK45">
    <cfRule type="expression" dxfId="99" priority="947">
      <formula>AND(AL45="eingetragener Zw",$V$4="Eine Vorlage zur Zielwertüberwachung")</formula>
    </cfRule>
    <cfRule type="expression" dxfId="98" priority="949">
      <formula>AND(AL45="errechneter Mw",$V$4="Eine Vorlage zur Zielwertüberwachung")</formula>
    </cfRule>
  </conditionalFormatting>
  <conditionalFormatting sqref="AL4">
    <cfRule type="expression" dxfId="97" priority="43">
      <formula>$V$4=""</formula>
    </cfRule>
  </conditionalFormatting>
  <conditionalFormatting sqref="AL9">
    <cfRule type="expression" dxfId="96" priority="1039">
      <formula>$V$4="Eine Vorlage zur Zielwertüberwachung"</formula>
    </cfRule>
  </conditionalFormatting>
  <conditionalFormatting sqref="AL12">
    <cfRule type="expression" dxfId="95" priority="1043">
      <formula>OR($V$4="",NOT(AL12="Auswahl"))</formula>
    </cfRule>
    <cfRule type="expression" dxfId="94" priority="1060">
      <formula>AND(NOT(AK5=""),NOT(AK5="Test"),OR(AL12="",AL12="Auswahl"))</formula>
    </cfRule>
  </conditionalFormatting>
  <conditionalFormatting sqref="AL13:AL37">
    <cfRule type="expression" dxfId="93" priority="1050">
      <formula>AND(AV$7="----------",NOT(AK$5=""),NOT(AK$5="Test"))</formula>
    </cfRule>
  </conditionalFormatting>
  <conditionalFormatting sqref="AL45">
    <cfRule type="expression" dxfId="92" priority="946">
      <formula>$V$4="Eine Vorlage zur Zielwertüberwachung"</formula>
    </cfRule>
  </conditionalFormatting>
  <conditionalFormatting sqref="AL48">
    <cfRule type="expression" dxfId="91" priority="950">
      <formula>OR($V$4="",NOT(AL48="Auswahl"))</formula>
    </cfRule>
    <cfRule type="expression" dxfId="90" priority="966">
      <formula>AND(NOT(AK41=""),NOT(AK41="Test"),OR(AL48="",AL48="Auswahl"))</formula>
    </cfRule>
  </conditionalFormatting>
  <conditionalFormatting sqref="AL49:AL73">
    <cfRule type="expression" dxfId="89" priority="191">
      <formula>AND(AV$43="----------",NOT(AK$41=""),NOT(AK$41="Test"))</formula>
    </cfRule>
  </conditionalFormatting>
  <conditionalFormatting sqref="AL9:AM9">
    <cfRule type="expression" dxfId="88" priority="1041">
      <formula>AND(NOT(AK5=""),NOT(AK5="Test"),$V$4="Eine Vorlage zur Zielwertüberwachung",OR(AL9="",AL9="Auswahl"))</formula>
    </cfRule>
    <cfRule type="expression" dxfId="87" priority="1045">
      <formula>AND(AL9="eingetragener Zw",$V$4="Eine Vorlage zur Zielwertüberwachung")</formula>
    </cfRule>
    <cfRule type="expression" dxfId="86" priority="1059">
      <formula>AND(AL9="errechneter Mw",$V$4="Eine Vorlage zur Zielwertüberwachung")</formula>
    </cfRule>
  </conditionalFormatting>
  <conditionalFormatting sqref="AL45:AM45">
    <cfRule type="expression" dxfId="85" priority="948">
      <formula>AND(NOT(AK41=""),NOT(AK41="Test"),$V$4="Eine Vorlage zur Zielwertüberwachung",OR(AL45="",AL45="Auswahl"))</formula>
    </cfRule>
    <cfRule type="expression" dxfId="84" priority="951">
      <formula>AND(AL45="eingetragener Zw",$V$4="Eine Vorlage zur Zielwertüberwachung")</formula>
    </cfRule>
    <cfRule type="expression" dxfId="83" priority="965">
      <formula>AND(AL45="errechneter Mw",$V$4="Eine Vorlage zur Zielwertüberwachung")</formula>
    </cfRule>
  </conditionalFormatting>
  <conditionalFormatting sqref="AN7:AU7">
    <cfRule type="expression" dxfId="82" priority="1038">
      <formula>AV7="----------"</formula>
    </cfRule>
    <cfRule type="expression" dxfId="81" priority="1048">
      <formula>NOT(AV7="----------")</formula>
    </cfRule>
  </conditionalFormatting>
  <conditionalFormatting sqref="AN8:AU8">
    <cfRule type="expression" dxfId="80" priority="1036">
      <formula>NOT(AN8="")</formula>
    </cfRule>
  </conditionalFormatting>
  <conditionalFormatting sqref="AN43:AU43">
    <cfRule type="expression" dxfId="79" priority="945">
      <formula>AV43="----------"</formula>
    </cfRule>
    <cfRule type="expression" dxfId="78" priority="954">
      <formula>NOT(AV43="----------")</formula>
    </cfRule>
  </conditionalFormatting>
  <conditionalFormatting sqref="AN44:AU44">
    <cfRule type="expression" dxfId="77" priority="943">
      <formula>NOT(AN44="")</formula>
    </cfRule>
  </conditionalFormatting>
  <conditionalFormatting sqref="AN9:AX9">
    <cfRule type="expression" dxfId="76" priority="1033">
      <formula>NOT(AN9="")</formula>
    </cfRule>
  </conditionalFormatting>
  <conditionalFormatting sqref="AN45:AX45">
    <cfRule type="expression" dxfId="75" priority="940">
      <formula>NOT(AN45="")</formula>
    </cfRule>
  </conditionalFormatting>
  <conditionalFormatting sqref="AT10:AU12">
    <cfRule type="expression" dxfId="74" priority="1057">
      <formula>AND(AL9="eingetragener Zw",$V$4="Eine Vorlage zur Zielwertüberwachung")</formula>
    </cfRule>
    <cfRule type="expression" dxfId="73" priority="1058">
      <formula>AND(AL9="errechneter Mw",$V$4="Eine Vorlage zur Zielwertüberwachung")</formula>
    </cfRule>
  </conditionalFormatting>
  <conditionalFormatting sqref="AT11:AU11">
    <cfRule type="expression" dxfId="72" priority="1052">
      <formula>AL10="eingetragener Zw"</formula>
    </cfRule>
    <cfRule type="expression" dxfId="71" priority="1053">
      <formula>AL10="errechneter Mw"</formula>
    </cfRule>
    <cfRule type="expression" dxfId="70" priority="1054">
      <formula>AL10="eingetragener Zw"</formula>
    </cfRule>
    <cfRule type="expression" dxfId="69" priority="1055">
      <formula>AL10="errechneter Mw"</formula>
    </cfRule>
  </conditionalFormatting>
  <conditionalFormatting sqref="AT46:AU48">
    <cfRule type="expression" dxfId="68" priority="963">
      <formula>AND(AL45="eingetragener Zw",$V$4="Eine Vorlage zur Zielwertüberwachung")</formula>
    </cfRule>
    <cfRule type="expression" dxfId="67" priority="964">
      <formula>AND(AL45="errechneter Mw",$V$4="Eine Vorlage zur Zielwertüberwachung")</formula>
    </cfRule>
  </conditionalFormatting>
  <conditionalFormatting sqref="AT47:AU47">
    <cfRule type="expression" dxfId="66" priority="958">
      <formula>AL46="eingetragener Zw"</formula>
    </cfRule>
    <cfRule type="expression" dxfId="65" priority="959">
      <formula>AL46="errechneter Mw"</formula>
    </cfRule>
    <cfRule type="expression" dxfId="64" priority="960">
      <formula>AL46="eingetragener Zw"</formula>
    </cfRule>
    <cfRule type="expression" dxfId="63" priority="961">
      <formula>AL46="errechneter Mw"</formula>
    </cfRule>
  </conditionalFormatting>
  <conditionalFormatting sqref="AV7:AX7">
    <cfRule type="expression" dxfId="62" priority="1037">
      <formula>AND(AV7="----------",$V$4="Eine Vorlage zur Zielwertermittlung")</formula>
    </cfRule>
    <cfRule type="expression" dxfId="61" priority="1047">
      <formula>AND(NOT(AK5=""),NOT(AK5="Test"),AV7="")</formula>
    </cfRule>
    <cfRule type="expression" dxfId="60" priority="1049">
      <formula>AND(AL9="eingetragener Zw",$V$4="Eine Vorlage zur Zielwertüberwachung")</formula>
    </cfRule>
    <cfRule type="expression" dxfId="59" priority="1061">
      <formula>NOT(AV7="----------")</formula>
    </cfRule>
  </conditionalFormatting>
  <conditionalFormatting sqref="AV8:AX8">
    <cfRule type="expression" dxfId="58" priority="1035">
      <formula>NOT(AV8="")</formula>
    </cfRule>
  </conditionalFormatting>
  <conditionalFormatting sqref="AV43:AX43">
    <cfRule type="expression" dxfId="57" priority="944">
      <formula>AND(AV43="----------",$V$4="Eine Vorlage zur Zielwertermittlung")</formula>
    </cfRule>
    <cfRule type="expression" dxfId="56" priority="953">
      <formula>AND(NOT(AK41=""),NOT(AK41="Test"),AV43="")</formula>
    </cfRule>
    <cfRule type="expression" dxfId="55" priority="955">
      <formula>AND(AL45="eingetragener Zw",$V$4="Eine Vorlage zur Zielwertüberwachung")</formula>
    </cfRule>
    <cfRule type="expression" dxfId="54" priority="967">
      <formula>NOT(AV43="----------")</formula>
    </cfRule>
  </conditionalFormatting>
  <conditionalFormatting sqref="AV44:AX44">
    <cfRule type="expression" dxfId="53" priority="942">
      <formula>NOT(AV44="")</formula>
    </cfRule>
  </conditionalFormatting>
  <conditionalFormatting sqref="AX5:BA5">
    <cfRule type="expression" dxfId="52" priority="1056">
      <formula>AND(NOT(AK5="Test"),NOT(AK5=""),AX5="")</formula>
    </cfRule>
  </conditionalFormatting>
  <conditionalFormatting sqref="AX6:BA6">
    <cfRule type="expression" dxfId="51" priority="1046">
      <formula>AND(NOT(AK5=""),NOT(AK5="Test"),AX5="",AV11="")</formula>
    </cfRule>
  </conditionalFormatting>
  <conditionalFormatting sqref="AX41:BA41">
    <cfRule type="expression" dxfId="50" priority="962">
      <formula>AND(NOT(AK41="Test"),NOT(AK41=""),AX41="")</formula>
    </cfRule>
  </conditionalFormatting>
  <conditionalFormatting sqref="AX42:BA42">
    <cfRule type="expression" dxfId="49" priority="952">
      <formula>AND(NOT(AK41=""),NOT(AK41="Test"),AX41="",AV47="")</formula>
    </cfRule>
  </conditionalFormatting>
  <conditionalFormatting sqref="AY7:BA7">
    <cfRule type="expression" dxfId="48" priority="1051">
      <formula>AND(NOT(AK5=""),NOT(AK5="Test"),OR(AY7="Einheit",AY7=""))</formula>
    </cfRule>
  </conditionalFormatting>
  <conditionalFormatting sqref="AY8:BA8">
    <cfRule type="expression" dxfId="47" priority="1034">
      <formula>NOT(AY8="")</formula>
    </cfRule>
  </conditionalFormatting>
  <conditionalFormatting sqref="AY9:BA9">
    <cfRule type="expression" dxfId="46" priority="1032">
      <formula>NOT(AY9="")</formula>
    </cfRule>
    <cfRule type="expression" dxfId="45" priority="1062">
      <formula>AND(AL9="errechneter Mw",$V$4="Eine Vorlage zur Zielwertüberwachung",NOT(AY9=""))</formula>
    </cfRule>
  </conditionalFormatting>
  <conditionalFormatting sqref="AY43:BA43">
    <cfRule type="expression" dxfId="44" priority="957">
      <formula>AND(NOT(AK41=""),NOT(AK41="Test"),OR(AY43="Einheit",AY43=""))</formula>
    </cfRule>
  </conditionalFormatting>
  <conditionalFormatting sqref="AY44:BA44">
    <cfRule type="expression" dxfId="43" priority="941">
      <formula>NOT(AY44="")</formula>
    </cfRule>
  </conditionalFormatting>
  <conditionalFormatting sqref="AY45:BA45">
    <cfRule type="expression" dxfId="42" priority="939">
      <formula>NOT(AY45="")</formula>
    </cfRule>
    <cfRule type="expression" dxfId="41" priority="968">
      <formula>AND(AL45="errechneter Mw",$V$4="Eine Vorlage zur Zielwertüberwachung",NOT(AY45=""))</formula>
    </cfRule>
  </conditionalFormatting>
  <conditionalFormatting sqref="BC46 BC48:BC73">
    <cfRule type="expression" dxfId="40" priority="41">
      <formula>$V$4=""</formula>
    </cfRule>
  </conditionalFormatting>
  <conditionalFormatting sqref="A51">
    <cfRule type="expression" dxfId="39" priority="40">
      <formula>$V$4=""</formula>
    </cfRule>
  </conditionalFormatting>
  <conditionalFormatting sqref="S51">
    <cfRule type="expression" dxfId="38" priority="39">
      <formula>$V$4=""</formula>
    </cfRule>
  </conditionalFormatting>
  <conditionalFormatting sqref="A15">
    <cfRule type="expression" dxfId="37" priority="25">
      <formula>$V$4=""</formula>
    </cfRule>
  </conditionalFormatting>
  <conditionalFormatting sqref="A50">
    <cfRule type="expression" dxfId="36" priority="24">
      <formula>$V$4=""</formula>
    </cfRule>
  </conditionalFormatting>
  <conditionalFormatting sqref="S50">
    <cfRule type="expression" dxfId="35" priority="23">
      <formula>$V$4=""</formula>
    </cfRule>
  </conditionalFormatting>
  <conditionalFormatting sqref="S15">
    <cfRule type="expression" dxfId="34" priority="22">
      <formula>$V$4=""</formula>
    </cfRule>
  </conditionalFormatting>
  <conditionalFormatting sqref="A17:A28">
    <cfRule type="expression" dxfId="33" priority="21">
      <formula>$V$4=""</formula>
    </cfRule>
  </conditionalFormatting>
  <conditionalFormatting sqref="S17:S28">
    <cfRule type="expression" dxfId="32" priority="20">
      <formula>$V$4=""</formula>
    </cfRule>
  </conditionalFormatting>
  <conditionalFormatting sqref="A52:A63">
    <cfRule type="expression" dxfId="31" priority="19">
      <formula>$V$4=""</formula>
    </cfRule>
  </conditionalFormatting>
  <conditionalFormatting sqref="S52:S63">
    <cfRule type="expression" dxfId="30" priority="18">
      <formula>$V$4=""</formula>
    </cfRule>
  </conditionalFormatting>
  <conditionalFormatting sqref="T3:AE3">
    <cfRule type="expression" dxfId="29" priority="13">
      <formula>$V$4=""</formula>
    </cfRule>
  </conditionalFormatting>
  <conditionalFormatting sqref="A5:B6">
    <cfRule type="expression" dxfId="28" priority="12">
      <formula>AND(OR(NOT($C$1=""),NOT($C$3=""),NOT($T$3=""),NOT($AK$3="")),OR(A5="",A5="Test"))</formula>
    </cfRule>
  </conditionalFormatting>
  <conditionalFormatting sqref="A5:B6">
    <cfRule type="expression" dxfId="27" priority="11">
      <formula>$V$4=""</formula>
    </cfRule>
  </conditionalFormatting>
  <conditionalFormatting sqref="S5:T6">
    <cfRule type="expression" dxfId="26" priority="10">
      <formula>AND(OR(NOT($C$1=""),NOT($C$3=""),NOT($T$3=""),NOT($AK$3="")),OR(S5="",S5="Test"))</formula>
    </cfRule>
  </conditionalFormatting>
  <conditionalFormatting sqref="S5:T6">
    <cfRule type="expression" dxfId="25" priority="9">
      <formula>$V$4=""</formula>
    </cfRule>
  </conditionalFormatting>
  <conditionalFormatting sqref="A7:B8">
    <cfRule type="expression" dxfId="24" priority="8">
      <formula>$V$4=""</formula>
    </cfRule>
  </conditionalFormatting>
  <conditionalFormatting sqref="S7:T8">
    <cfRule type="expression" dxfId="23" priority="7">
      <formula>$V$4=""</formula>
    </cfRule>
  </conditionalFormatting>
  <conditionalFormatting sqref="A41:B42">
    <cfRule type="expression" dxfId="22" priority="6">
      <formula>AND(OR(NOT($C$1=""),NOT($C$3=""),NOT($T$3=""),NOT($AK$3="")),OR(A41="",A41="Test"))</formula>
    </cfRule>
  </conditionalFormatting>
  <conditionalFormatting sqref="A41:B42">
    <cfRule type="expression" dxfId="21" priority="5">
      <formula>$V$4=""</formula>
    </cfRule>
  </conditionalFormatting>
  <conditionalFormatting sqref="S41:T42">
    <cfRule type="expression" dxfId="20" priority="4">
      <formula>AND(OR(NOT($C$1=""),NOT($C$3=""),NOT($T$3=""),NOT($AK$3="")),OR(S41="",S41="Test"))</formula>
    </cfRule>
  </conditionalFormatting>
  <conditionalFormatting sqref="S41:T42">
    <cfRule type="expression" dxfId="19" priority="3">
      <formula>$V$4=""</formula>
    </cfRule>
  </conditionalFormatting>
  <conditionalFormatting sqref="A43:B44">
    <cfRule type="expression" dxfId="18" priority="2">
      <formula>$V$4=""</formula>
    </cfRule>
  </conditionalFormatting>
  <conditionalFormatting sqref="S43:T44">
    <cfRule type="expression" dxfId="17" priority="1">
      <formula>$V$4=""</formula>
    </cfRule>
  </conditionalFormatting>
  <dataValidations count="1">
    <dataValidation showInputMessage="1" showErrorMessage="1" sqref="L7:N7 L43:N43 AD43:AF43 AV43:AX43" xr:uid="{98B5B831-91F6-4C2B-B499-D689B2B555B4}"/>
  </dataValidations>
  <pageMargins left="0.23622047244094491" right="0.23622047244094491" top="0.74803149606299213" bottom="0.74803149606299213" header="0.31496062992125984" footer="0.31496062992125984"/>
  <pageSetup paperSize="9" scale="68" fitToHeight="0" orientation="landscape" r:id="rId1"/>
  <headerFooter>
    <oddFooter xml:space="preserve">&amp;L© PMC, 15.06.2026    &amp;CSeite &amp;P/&amp;N&amp;RPolymed.ch/Downloads/Labor/XXXXYYYY           </oddFooter>
  </headerFooter>
  <rowBreaks count="1" manualBreakCount="1">
    <brk id="37" max="55" man="1"/>
  </rowBreaks>
  <drawing r:id="rId2"/>
  <extLst>
    <ext xmlns:x14="http://schemas.microsoft.com/office/spreadsheetml/2009/9/main" uri="{CCE6A557-97BC-4b89-ADB6-D9C93CAAB3DF}">
      <x14:dataValidations xmlns:xm="http://schemas.microsoft.com/office/excel/2006/main" count="3">
        <x14:dataValidation type="list" allowBlank="1" showInputMessage="1" showErrorMessage="1" xr:uid="{F8033ACB-7412-4910-BCC4-D5CF70449A3E}">
          <x14:formula1>
            <xm:f>Hilfstabelle!$Q$7:$Q$9</xm:f>
          </x14:formula1>
          <xm:sqref>V4</xm:sqref>
        </x14:dataValidation>
        <x14:dataValidation type="list" allowBlank="1" showInputMessage="1" showErrorMessage="1" xr:uid="{76BC7331-F9BC-463F-9033-566041839F3A}">
          <x14:formula1>
            <xm:f>Hilfstabelle!$Q$13:$Q$17</xm:f>
          </x14:formula1>
          <xm:sqref>B12 AL12 T12 B48 T48 AL48</xm:sqref>
        </x14:dataValidation>
        <x14:dataValidation type="list" showInputMessage="1" showErrorMessage="1" xr:uid="{0FB66A0D-91D7-4747-80E9-82DF2FC4C9C0}">
          <x14:formula1>
            <xm:f>Hilfstabelle!$Q$21:$Q$23</xm:f>
          </x14:formula1>
          <xm:sqref>B9 AL9 T9 B45 T45 AL45</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7D0F4F5-F9E3-4BCC-83C6-F25C1D0D4520}">
  <dimension ref="B1:G16"/>
  <sheetViews>
    <sheetView showGridLines="0" zoomScaleNormal="100" workbookViewId="0">
      <selection activeCell="I22" sqref="I22"/>
    </sheetView>
  </sheetViews>
  <sheetFormatPr baseColWidth="10" defaultRowHeight="12.75" x14ac:dyDescent="0.2"/>
  <cols>
    <col min="1" max="1" width="1" customWidth="1"/>
    <col min="2" max="2" width="16" customWidth="1"/>
    <col min="3" max="3" width="15" customWidth="1"/>
    <col min="4" max="4" width="8.5703125" customWidth="1"/>
    <col min="5" max="5" width="10.7109375" customWidth="1"/>
    <col min="6" max="6" width="12.7109375" customWidth="1"/>
    <col min="7" max="7" width="22.7109375" customWidth="1"/>
  </cols>
  <sheetData>
    <row r="1" spans="2:7" ht="5.25" customHeight="1" thickBot="1" x14ac:dyDescent="0.25">
      <c r="F1">
        <v>2</v>
      </c>
    </row>
    <row r="2" spans="2:7" x14ac:dyDescent="0.2">
      <c r="B2" s="192" t="str">
        <f>Dokumentationshilfe!C1</f>
        <v>AFIAS</v>
      </c>
      <c r="C2" s="193"/>
      <c r="D2" s="193"/>
      <c r="E2" s="193"/>
      <c r="F2" s="193"/>
      <c r="G2" s="194"/>
    </row>
    <row r="3" spans="2:7" x14ac:dyDescent="0.2">
      <c r="B3" s="195"/>
      <c r="C3" s="196"/>
      <c r="D3" s="196"/>
      <c r="E3" s="196"/>
      <c r="F3" s="196"/>
      <c r="G3" s="197"/>
    </row>
    <row r="4" spans="2:7" x14ac:dyDescent="0.2">
      <c r="B4" s="195"/>
      <c r="C4" s="196"/>
      <c r="D4" s="196"/>
      <c r="E4" s="196"/>
      <c r="F4" s="196"/>
      <c r="G4" s="197"/>
    </row>
    <row r="5" spans="2:7" ht="18.75" thickBot="1" x14ac:dyDescent="0.3">
      <c r="B5" s="198" t="str">
        <f>Dokumentationshilfe!C3</f>
        <v>Tumormarker Control</v>
      </c>
      <c r="C5" s="199"/>
      <c r="D5" s="200" t="str">
        <f>CONCATENATE(Dokumentationshilfe!S3,Dokumentationshilfe!T3)</f>
        <v>Lot: TMCOWB26</v>
      </c>
      <c r="E5" s="200"/>
      <c r="F5" s="201" t="str">
        <f>CONCATENATE(Dokumentationshilfe!AF3,TEXT(Dokumentationshilfe!AK3,"TT.MM.JJJJ"))</f>
        <v>Verfall: 28.02.2027</v>
      </c>
      <c r="G5" s="202"/>
    </row>
    <row r="6" spans="2:7" ht="13.5" thickBot="1" x14ac:dyDescent="0.25"/>
    <row r="7" spans="2:7" ht="17.25" thickBot="1" x14ac:dyDescent="0.3">
      <c r="B7" s="65" t="s">
        <v>51</v>
      </c>
      <c r="C7" s="66" t="s">
        <v>213</v>
      </c>
      <c r="D7" s="203" t="s">
        <v>214</v>
      </c>
      <c r="E7" s="203"/>
      <c r="F7" s="203"/>
      <c r="G7" s="65" t="s">
        <v>1</v>
      </c>
    </row>
    <row r="8" spans="2:7" ht="15.75" thickBot="1" x14ac:dyDescent="0.25">
      <c r="B8" s="67" t="str">
        <f>Dokumentationshilfe!A5</f>
        <v>PSA / PSA Neo</v>
      </c>
      <c r="C8" s="68">
        <f>Dokumentationshilfe!J11</f>
        <v>1.2</v>
      </c>
      <c r="D8" s="190" t="str">
        <f>CONCATENATE(Dokumentationshilfe!D11," - ",Dokumentationshilfe!P11)</f>
        <v>0.95 - 1.45</v>
      </c>
      <c r="E8" s="190"/>
      <c r="F8" s="190"/>
      <c r="G8" s="67" t="str">
        <f>Dokumentationshilfe!O7</f>
        <v>ng/ml</v>
      </c>
    </row>
    <row r="9" spans="2:7" ht="15.75" thickBot="1" x14ac:dyDescent="0.25">
      <c r="B9" s="67" t="str">
        <f>Dokumentationshilfe!S5</f>
        <v>PSA / PSA Neo</v>
      </c>
      <c r="C9" s="68">
        <f>Dokumentationshilfe!AB11</f>
        <v>7.9</v>
      </c>
      <c r="D9" s="190" t="str">
        <f>CONCATENATE(Dokumentationshilfe!V11," - ",Dokumentationshilfe!AH11)</f>
        <v>6.25 - 9.55</v>
      </c>
      <c r="E9" s="190"/>
      <c r="F9" s="190"/>
      <c r="G9" s="67" t="str">
        <f>Dokumentationshilfe!AG7</f>
        <v>ng/ml</v>
      </c>
    </row>
    <row r="10" spans="2:7" ht="15.75" thickBot="1" x14ac:dyDescent="0.25">
      <c r="B10" s="67" t="str">
        <f>Dokumentationshilfe!AK5</f>
        <v>Test</v>
      </c>
      <c r="C10" s="68" t="str">
        <f>Dokumentationshilfe!AT11</f>
        <v/>
      </c>
      <c r="D10" s="190" t="str">
        <f>CONCATENATE(Dokumentationshilfe!AN11," - ",Dokumentationshilfe!AZ11)</f>
        <v xml:space="preserve"> - </v>
      </c>
      <c r="E10" s="190"/>
      <c r="F10" s="190"/>
      <c r="G10" s="67" t="str">
        <f>Dokumentationshilfe!AY7</f>
        <v>Einheit</v>
      </c>
    </row>
    <row r="11" spans="2:7" ht="15.75" thickBot="1" x14ac:dyDescent="0.25">
      <c r="B11" s="67" t="str">
        <f>Dokumentationshilfe!A41</f>
        <v>PSA / PSA Neo</v>
      </c>
      <c r="C11" s="68">
        <f>Dokumentationshilfe!J47</f>
        <v>1.32</v>
      </c>
      <c r="D11" s="190" t="str">
        <f>CONCATENATE(Dokumentationshilfe!D47," - ",Dokumentationshilfe!P47)</f>
        <v>1.05 - 1.59</v>
      </c>
      <c r="E11" s="190"/>
      <c r="F11" s="190"/>
      <c r="G11" s="67" t="str">
        <f>Dokumentationshilfe!O43</f>
        <v>ng/ml</v>
      </c>
    </row>
    <row r="12" spans="2:7" ht="15.75" thickBot="1" x14ac:dyDescent="0.25">
      <c r="B12" s="67" t="str">
        <f>Dokumentationshilfe!S41</f>
        <v>PSA / PSA Neo</v>
      </c>
      <c r="C12" s="68">
        <f>Dokumentationshilfe!AB47</f>
        <v>8.6</v>
      </c>
      <c r="D12" s="190" t="str">
        <f>CONCATENATE(Dokumentationshilfe!V47," - ",Dokumentationshilfe!AH47)</f>
        <v>6.8 - 10.4</v>
      </c>
      <c r="E12" s="190"/>
      <c r="F12" s="190"/>
      <c r="G12" s="67" t="str">
        <f>Dokumentationshilfe!AG43</f>
        <v>ng/ml</v>
      </c>
    </row>
    <row r="13" spans="2:7" ht="15.75" thickBot="1" x14ac:dyDescent="0.25">
      <c r="B13" s="67" t="str">
        <f>Dokumentationshilfe!AK41</f>
        <v>Test</v>
      </c>
      <c r="C13" s="68" t="str">
        <f>Dokumentationshilfe!AT47</f>
        <v/>
      </c>
      <c r="D13" s="190" t="str">
        <f>CONCATENATE(Dokumentationshilfe!AN47," - ",Dokumentationshilfe!AZ47)</f>
        <v xml:space="preserve"> - </v>
      </c>
      <c r="E13" s="190"/>
      <c r="F13" s="190"/>
      <c r="G13" s="67" t="str">
        <f>Dokumentationshilfe!AY43</f>
        <v>Einheit</v>
      </c>
    </row>
    <row r="14" spans="2:7" ht="15" x14ac:dyDescent="0.2">
      <c r="B14" s="69"/>
      <c r="C14" s="70"/>
      <c r="D14" s="191"/>
      <c r="E14" s="191"/>
      <c r="F14" s="191"/>
      <c r="G14" s="69"/>
    </row>
    <row r="15" spans="2:7" ht="15" x14ac:dyDescent="0.2">
      <c r="B15" s="71"/>
      <c r="C15" s="72"/>
      <c r="D15" s="189"/>
      <c r="E15" s="189"/>
      <c r="F15" s="189"/>
      <c r="G15" s="71"/>
    </row>
    <row r="16" spans="2:7" ht="15" x14ac:dyDescent="0.2">
      <c r="B16" s="71"/>
      <c r="C16" s="72"/>
      <c r="D16" s="189"/>
      <c r="E16" s="189"/>
      <c r="F16" s="189"/>
      <c r="G16" s="71"/>
    </row>
  </sheetData>
  <sheetProtection algorithmName="SHA-512" hashValue="8d9JYuEJTBtGY/OcyP5v2HyCIWDIFrUhXNfQ65cY+3kJ7RwmqCRqOysRlnVwL/4K5/q/Xz5jUDy1eEnzf8eWZg==" saltValue="kKgINyHjDgQx08k1MBZ+cw==" spinCount="100000" sheet="1" objects="1" scenarios="1"/>
  <mergeCells count="14">
    <mergeCell ref="D8:F8"/>
    <mergeCell ref="B2:G4"/>
    <mergeCell ref="B5:C5"/>
    <mergeCell ref="D5:E5"/>
    <mergeCell ref="F5:G5"/>
    <mergeCell ref="D7:F7"/>
    <mergeCell ref="D15:F15"/>
    <mergeCell ref="D16:F16"/>
    <mergeCell ref="D9:F9"/>
    <mergeCell ref="D10:F10"/>
    <mergeCell ref="D11:F11"/>
    <mergeCell ref="D12:F12"/>
    <mergeCell ref="D13:F13"/>
    <mergeCell ref="D14:F14"/>
  </mergeCells>
  <pageMargins left="0.7" right="0.7" top="0.78740157499999996" bottom="0.78740157499999996" header="0.3" footer="0.3"/>
  <pageSetup paperSize="9" orientation="portrait" r:id="rId1"/>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FC86DA2-59B1-4CC5-9E1B-DCE7C534A1F5}">
  <dimension ref="B1:M357"/>
  <sheetViews>
    <sheetView showGridLines="0" zoomScaleNormal="100" workbookViewId="0">
      <selection activeCell="C21" sqref="C21"/>
    </sheetView>
  </sheetViews>
  <sheetFormatPr baseColWidth="10" defaultRowHeight="12.75" x14ac:dyDescent="0.2"/>
  <cols>
    <col min="1" max="1" width="2" style="75" customWidth="1"/>
    <col min="2" max="2" width="14.42578125" style="75" customWidth="1"/>
    <col min="3" max="3" width="12" style="75" customWidth="1"/>
    <col min="4" max="4" width="13.140625" style="75" customWidth="1"/>
    <col min="5" max="5" width="25.42578125" style="75" customWidth="1"/>
    <col min="6" max="6" width="27.140625" style="75" customWidth="1"/>
    <col min="7" max="7" width="23.7109375" style="75" bestFit="1" customWidth="1"/>
    <col min="8" max="8" width="4.140625" style="75" customWidth="1"/>
    <col min="9" max="9" width="13.140625" style="75" customWidth="1"/>
    <col min="10" max="10" width="26.28515625" style="75" bestFit="1" customWidth="1"/>
    <col min="11" max="11" width="17.5703125" style="75" bestFit="1" customWidth="1"/>
    <col min="12" max="12" width="21" style="75" bestFit="1" customWidth="1"/>
    <col min="13" max="13" width="23.140625" style="75" bestFit="1" customWidth="1"/>
    <col min="14" max="16384" width="11.42578125" style="75"/>
  </cols>
  <sheetData>
    <row r="1" spans="2:13" ht="9" customHeight="1" thickBot="1" x14ac:dyDescent="0.25"/>
    <row r="2" spans="2:13" ht="16.5" customHeight="1" thickTop="1" thickBot="1" x14ac:dyDescent="0.3">
      <c r="B2" s="205" t="s">
        <v>215</v>
      </c>
      <c r="C2" s="206"/>
      <c r="D2" s="206"/>
      <c r="E2" s="206"/>
      <c r="F2" s="206"/>
      <c r="G2" s="207"/>
      <c r="I2" s="205" t="s">
        <v>216</v>
      </c>
      <c r="J2" s="206"/>
      <c r="K2" s="206"/>
      <c r="L2" s="206"/>
      <c r="M2" s="207"/>
    </row>
    <row r="3" spans="2:13" ht="16.5" customHeight="1" thickBot="1" x14ac:dyDescent="0.25">
      <c r="B3" s="76"/>
      <c r="C3" s="77"/>
      <c r="D3" s="77"/>
      <c r="E3" s="77"/>
      <c r="F3" s="77"/>
      <c r="G3" s="78"/>
      <c r="I3" s="76"/>
      <c r="J3" s="77"/>
      <c r="K3" s="77"/>
      <c r="L3" s="77"/>
      <c r="M3" s="78"/>
    </row>
    <row r="4" spans="2:13" ht="16.5" customHeight="1" thickBot="1" x14ac:dyDescent="0.25">
      <c r="B4" s="79" t="s">
        <v>51</v>
      </c>
      <c r="C4" s="80" t="s">
        <v>217</v>
      </c>
      <c r="D4" s="80" t="s">
        <v>218</v>
      </c>
      <c r="E4" s="80" t="s">
        <v>219</v>
      </c>
      <c r="F4" s="80" t="s">
        <v>220</v>
      </c>
      <c r="G4" s="81" t="s">
        <v>221</v>
      </c>
      <c r="I4" s="208" t="s">
        <v>222</v>
      </c>
      <c r="J4" s="209"/>
      <c r="K4" s="209"/>
      <c r="L4" s="209"/>
      <c r="M4" s="210"/>
    </row>
    <row r="5" spans="2:13" ht="16.5" customHeight="1" thickBot="1" x14ac:dyDescent="0.25">
      <c r="B5" s="82"/>
      <c r="C5" s="83"/>
      <c r="D5" s="83"/>
      <c r="E5" s="84" t="str">
        <f>IF(OR(C5="",D5=""),"",ABS(C5-D5))</f>
        <v/>
      </c>
      <c r="F5" s="84" t="str">
        <f>IF(AND(B5&lt;&gt;"",C5="",D5=""),"",IF(AND(E5&lt;&gt;"",B5="",G5=""),"Parameter eingeben",IF(AND(G5&lt;&gt;"",2.8*MAX(C5,D5)*G5&lt;&gt;0),2.8*MAX(C5,D5)*G5,IF(AND(B5&lt;&gt;"",OR(C5&lt;&gt;"",D5&lt;&gt;"")),IFERROR(IF(2.8*MAX(C5,D5)*(VLOOKUP(B5,'Qualabtoleranzen&amp;Einheiten'!B$6:$F$201,5,FALSE))="","VK manuell eingeben",2.8*MAX(C5,D5)*(VLOOKUP(B5,'Qualabtoleranzen&amp;Einheiten'!$B$6:$F$201,5,FALSE))),"VK manuell eingeben"),IF(B5="","",2.8*MAX(C5,D5)*(VLOOKUP(B5,'Qualabtoleranzen&amp;Einheiten'!$B$6:$F$201,5,FALSE))
)
)
)))</f>
        <v/>
      </c>
      <c r="G5" s="85"/>
      <c r="I5" s="86" t="s">
        <v>51</v>
      </c>
      <c r="J5" s="87" t="s">
        <v>223</v>
      </c>
      <c r="K5" s="88" t="s">
        <v>224</v>
      </c>
      <c r="L5" s="88" t="s">
        <v>225</v>
      </c>
      <c r="M5" s="89" t="s">
        <v>226</v>
      </c>
    </row>
    <row r="6" spans="2:13" ht="16.5" customHeight="1" x14ac:dyDescent="0.2">
      <c r="B6" s="90"/>
      <c r="G6" s="91"/>
      <c r="I6" s="92" t="str">
        <f>Dokumentationshilfe!A5</f>
        <v>PSA / PSA Neo</v>
      </c>
      <c r="J6" s="93"/>
      <c r="K6" s="93"/>
      <c r="L6" s="94">
        <f>Dokumentationshilfe!J11</f>
        <v>1.2</v>
      </c>
      <c r="M6" s="95" t="str">
        <f>IF(OR(I$4="",I$4="Bitte Wählen (Hämatologie oder Klinische Chemie):"),
    "Analysesystem wählen",
    IF(AND(J6="",K6="",L6=""),
        "",
        IFERROR(
            IF(J6*L6/K6=0,
                "fehlende Angaben",
                IF(I$4="     Hämatologie (Proportionales Verhältnis)",
                    ROUND(J6*L6/K6,2),
                    ROUND(J6*K6/L6,2)
                )
            ),
            "fehlende Angaben"
        )
    )
)</f>
        <v>Analysesystem wählen</v>
      </c>
    </row>
    <row r="7" spans="2:13" ht="16.5" customHeight="1" x14ac:dyDescent="0.2">
      <c r="B7" s="96" t="s">
        <v>227</v>
      </c>
      <c r="C7" s="211" t="str">
        <f>IF(OR(F5="VK manuell eingeben",F5="Parameter eingeben"),"",IF(OR(F5=0,F5=""),"",IF(AND(E5="",F5&lt;&gt;"",F5&lt;&gt;0),_xlfn.CONCAT(Hilfstabelle!Q39,MAX(C5,D5)-F5,Hilfstabelle!Q40,MAX(C5,D5)+F5,Hilfstabelle!Q41),IF(E5&lt;F5,Hilfstabelle!Q43,IF(E5&gt;F5,Hilfstabelle!Q44,"")))))</f>
        <v/>
      </c>
      <c r="D7" s="211"/>
      <c r="E7" s="211"/>
      <c r="F7" s="211"/>
      <c r="G7" s="212"/>
      <c r="I7" s="92" t="str">
        <f>Dokumentationshilfe!S5</f>
        <v>PSA / PSA Neo</v>
      </c>
      <c r="J7" s="93"/>
      <c r="K7" s="93"/>
      <c r="L7" s="94">
        <f>Dokumentationshilfe!AB11</f>
        <v>7.9</v>
      </c>
      <c r="M7" s="95" t="str">
        <f t="shared" ref="M7:M11" si="0">IF(OR(I$4="",I$4="Bitte Wählen (Hämatologie oder Klinische Chemie):"),
    "Analysesystem wählen",
    IF(AND(J7="",K7="",L7=""),
        "",
        IFERROR(
            IF(J7*L7/K7=0,
                "fehlende Angaben",
                IF(I$4="     Hämatologie (Proportionales Verhältnis)",
                    ROUND(J7*L7/K7,2),
                    ROUND(J7*K7/L7,2)
                )
            ),
            "fehlende Angaben"
        )
    )
)</f>
        <v>Analysesystem wählen</v>
      </c>
    </row>
    <row r="8" spans="2:13" ht="16.5" customHeight="1" x14ac:dyDescent="0.2">
      <c r="B8" s="90"/>
      <c r="C8" s="213"/>
      <c r="D8" s="213"/>
      <c r="E8" s="213"/>
      <c r="F8" s="213"/>
      <c r="G8" s="214"/>
      <c r="I8" s="118" t="str">
        <f>Dokumentationshilfe!AK5</f>
        <v>Test</v>
      </c>
      <c r="J8" s="119"/>
      <c r="K8" s="119"/>
      <c r="L8" s="120" t="str">
        <f>Dokumentationshilfe!AT11</f>
        <v/>
      </c>
      <c r="M8" s="121" t="str">
        <f t="shared" si="0"/>
        <v>Analysesystem wählen</v>
      </c>
    </row>
    <row r="9" spans="2:13" ht="16.5" customHeight="1" thickBot="1" x14ac:dyDescent="0.25">
      <c r="B9" s="101"/>
      <c r="C9" s="215"/>
      <c r="D9" s="215"/>
      <c r="E9" s="215"/>
      <c r="F9" s="215"/>
      <c r="G9" s="216"/>
      <c r="I9" s="92" t="str">
        <f>Dokumentationshilfe!A41</f>
        <v>PSA / PSA Neo</v>
      </c>
      <c r="J9" s="93"/>
      <c r="K9" s="93"/>
      <c r="L9" s="94">
        <f>Dokumentationshilfe!J47</f>
        <v>1.32</v>
      </c>
      <c r="M9" s="95" t="str">
        <f t="shared" si="0"/>
        <v>Analysesystem wählen</v>
      </c>
    </row>
    <row r="10" spans="2:13" ht="16.5" customHeight="1" thickTop="1" x14ac:dyDescent="0.2">
      <c r="I10" s="92" t="str">
        <f>Dokumentationshilfe!S41</f>
        <v>PSA / PSA Neo</v>
      </c>
      <c r="J10" s="93"/>
      <c r="K10" s="93"/>
      <c r="L10" s="94">
        <f>Dokumentationshilfe!AB47</f>
        <v>8.6</v>
      </c>
      <c r="M10" s="95" t="str">
        <f t="shared" si="0"/>
        <v>Analysesystem wählen</v>
      </c>
    </row>
    <row r="11" spans="2:13" ht="16.5" customHeight="1" thickBot="1" x14ac:dyDescent="0.25">
      <c r="I11" s="97" t="str">
        <f>Dokumentationshilfe!AK41</f>
        <v>Test</v>
      </c>
      <c r="J11" s="98"/>
      <c r="K11" s="98"/>
      <c r="L11" s="99" t="str">
        <f>Dokumentationshilfe!AT47</f>
        <v/>
      </c>
      <c r="M11" s="100" t="str">
        <f t="shared" si="0"/>
        <v>Analysesystem wählen</v>
      </c>
    </row>
    <row r="12" spans="2:13" ht="16.5" customHeight="1" thickTop="1" thickBot="1" x14ac:dyDescent="0.3">
      <c r="B12" s="217" t="s">
        <v>228</v>
      </c>
      <c r="C12" s="218"/>
      <c r="D12" s="218"/>
      <c r="E12" s="218"/>
      <c r="F12" s="218"/>
      <c r="G12" s="219"/>
    </row>
    <row r="13" spans="2:13" ht="16.5" customHeight="1" thickBot="1" x14ac:dyDescent="0.25">
      <c r="B13" s="90"/>
      <c r="G13" s="91"/>
    </row>
    <row r="14" spans="2:13" ht="16.5" customHeight="1" x14ac:dyDescent="0.2">
      <c r="B14" s="102" t="s">
        <v>229</v>
      </c>
      <c r="C14" s="204" t="s">
        <v>230</v>
      </c>
      <c r="D14" s="204"/>
      <c r="E14" s="103" t="s">
        <v>231</v>
      </c>
      <c r="F14" s="104" t="s">
        <v>232</v>
      </c>
      <c r="G14" s="105"/>
    </row>
    <row r="15" spans="2:13" ht="16.5" customHeight="1" thickBot="1" x14ac:dyDescent="0.25">
      <c r="B15" s="106"/>
      <c r="C15" s="224"/>
      <c r="D15" s="224"/>
      <c r="E15" s="98"/>
      <c r="F15" s="117" t="str">
        <f t="array" ref="F15">IF(OR(B15="",AND(B15&lt;&gt;"",OR(C15="",E15=""))),"",IFERROR(INDEX(Hilfstabelle!AD8:AD500, MATCH(1, (Hilfstabelle!AB8:AB500=C15) * (Hilfstabelle!AC8:AC500=E15), 0)) * B15,""))</f>
        <v/>
      </c>
      <c r="G15" s="107" t="str">
        <f>IF(E15="","",E15)</f>
        <v/>
      </c>
    </row>
    <row r="16" spans="2:13" ht="16.5" customHeight="1" thickTop="1" x14ac:dyDescent="0.2"/>
    <row r="17" spans="2:7" ht="16.5" customHeight="1" thickBot="1" x14ac:dyDescent="0.25"/>
    <row r="18" spans="2:7" ht="16.5" customHeight="1" thickTop="1" thickBot="1" x14ac:dyDescent="0.3">
      <c r="B18" s="205" t="s">
        <v>233</v>
      </c>
      <c r="C18" s="206"/>
      <c r="D18" s="206"/>
      <c r="E18" s="206"/>
      <c r="F18" s="206"/>
      <c r="G18" s="207"/>
    </row>
    <row r="19" spans="2:7" ht="16.5" customHeight="1" thickBot="1" x14ac:dyDescent="0.25">
      <c r="B19" s="76"/>
      <c r="C19" s="77"/>
      <c r="D19" s="77"/>
      <c r="E19" s="77"/>
      <c r="F19" s="77"/>
      <c r="G19" s="78"/>
    </row>
    <row r="20" spans="2:7" ht="16.5" customHeight="1" x14ac:dyDescent="0.2">
      <c r="B20" s="225" t="s">
        <v>234</v>
      </c>
      <c r="C20" s="226"/>
      <c r="D20" s="227" t="str">
        <f>CONCATENATE("Mittelwert der Messwerte von ",C21," (MW):")</f>
        <v>Mittelwert der Messwerte von Auswahl (MW):</v>
      </c>
      <c r="E20" s="228"/>
      <c r="F20" s="228"/>
      <c r="G20" s="108" t="str">
        <f>IF(OR(C21="Auswahl",C21=""),"Parameter auswählen",IFERROR(IF(Dokumentationshilfe!A5=Rechnungshilfen!C21,ROUND(AVERAGE(Dokumentationshilfe!B13:B37),2),IF(Dokumentationshilfe!S5=Rechnungshilfen!C21,ROUND(AVERAGE(Dokumentationshilfe!T13:T37),2),IF(Dokumentationshilfe!AK5=Rechnungshilfen!C21,ROUND(AVERAGE(Dokumentationshilfe!AL13:AL37),2),IF(Dokumentationshilfe!A41=Rechnungshilfen!C21,ROUND(AVERAGE(Dokumentationshilfe!B49:B73),2),IF(Dokumentationshilfe!S41=Rechnungshilfen!C21,ROUND(AVERAGE(Dokumentationshilfe!T49:T73),2),IF(Dokumentationshilfe!AK41=Rechnungshilfen!C21,ROUND(AVERAGE(Dokumentationshilfe!AL49:AL73),2),"")))))),"0"))</f>
        <v>Parameter auswählen</v>
      </c>
    </row>
    <row r="21" spans="2:7" ht="16.5" customHeight="1" x14ac:dyDescent="0.25">
      <c r="B21" s="109"/>
      <c r="C21" s="110" t="s">
        <v>36</v>
      </c>
      <c r="D21" s="220" t="str">
        <f>CONCATENATE("Variationskoeffiezient der Messwerte von ",C21," (VK):")</f>
        <v>Variationskoeffiezient der Messwerte von Auswahl (VK):</v>
      </c>
      <c r="E21" s="221"/>
      <c r="F21" s="221"/>
      <c r="G21" s="111" t="str">
        <f>IF(OR(C21="Auswahl",C21=""),"Parameter auswählen",IFERROR(IF(Dokumentationshilfe!A5=Rechnungshilfen!C21,ROUND(_xlfn.STDEV.S(Dokumentationshilfe!B13:B37)/AVERAGE(Dokumentationshilfe!B13:B37),2),IF(Dokumentationshilfe!S5=Rechnungshilfen!C21,ROUND(_xlfn.STDEV.S(Dokumentationshilfe!T13:T37)/AVERAGE(Dokumentationshilfe!T13:T37),2),IF(Dokumentationshilfe!AK5=Rechnungshilfen!C21,ROUND(_xlfn.STDEV.S(Dokumentationshilfe!AL13:AL37)/AVERAGE(Dokumentationshilfe!AL13:AL37),2),IF(Dokumentationshilfe!A41=Rechnungshilfen!C21,ROUND(_xlfn.STDEV.S(Dokumentationshilfe!B49:B73)/AVERAGE(Dokumentationshilfe!B49:B73),2),IF(Dokumentationshilfe!S41=Rechnungshilfen!C21,ROUND(_xlfn.STDEV.S(Dokumentationshilfe!T49:T73)/AVERAGE(Dokumentationshilfe!T49:T73),2),IF(Dokumentationshilfe!AK41=Rechnungshilfen!C21,ROUND(_xlfn.STDEV.S(Dokumentationshilfe!AL49:AL73)/AVERAGE(Dokumentationshilfe!AL49:AL73),2),"")))))),"0"))</f>
        <v>Parameter auswählen</v>
      </c>
    </row>
    <row r="22" spans="2:7" ht="16.5" customHeight="1" x14ac:dyDescent="0.2">
      <c r="B22" s="90"/>
      <c r="D22" s="220" t="str">
        <f>CONCATENATE("Standardabweichung der Messwerte von ",C21," (s):")</f>
        <v>Standardabweichung der Messwerte von Auswahl (s):</v>
      </c>
      <c r="E22" s="221"/>
      <c r="F22" s="221"/>
      <c r="G22" s="112" t="str">
        <f>IF(OR(C21="Auswahl",C21=""),"Parameter auswählen",IFERROR(IF(Dokumentationshilfe!A5=Rechnungshilfen!C21,ROUND(_xlfn.STDEV.S(Dokumentationshilfe!B13:B37),2),IF(Dokumentationshilfe!S5=Rechnungshilfen!C21,ROUND(_xlfn.STDEV.S(Dokumentationshilfe!T13:T37),2),IF(Dokumentationshilfe!AK5=Rechnungshilfen!C21,ROUND(_xlfn.STDEV.S(Dokumentationshilfe!AL13:AL37),2),IF(Dokumentationshilfe!A41=Rechnungshilfen!C21,ROUND(_xlfn.STDEV.S(Dokumentationshilfe!B49:B73),2),IF(Dokumentationshilfe!S41=Rechnungshilfen!C21,ROUND(_xlfn.STDEV.S(Dokumentationshilfe!T49:T73),2),IF(Dokumentationshilfe!AK41=Rechnungshilfen!C21,ROUND(_xlfn.STDEV.S(Dokumentationshilfe!AL49:AL73),2),"")))))),"0"))</f>
        <v>Parameter auswählen</v>
      </c>
    </row>
    <row r="23" spans="2:7" ht="16.5" customHeight="1" x14ac:dyDescent="0.2">
      <c r="B23" s="90"/>
      <c r="D23" s="220" t="str">
        <f>CONCATENATE("Maximale absolute Spannweite der Messwerte von ",C21,":")</f>
        <v>Maximale absolute Spannweite der Messwerte von Auswahl:</v>
      </c>
      <c r="E23" s="221"/>
      <c r="F23" s="221"/>
      <c r="G23" s="112" t="str">
        <f>IF(OR(C21="Auswahl",C21=""),"Parameter auswählen",IF(Dokumentationshilfe!A5=Rechnungshilfen!C21,MAX(Dokumentationshilfe!B13:B37)-MIN(Dokumentationshilfe!B13:B37),IF(Dokumentationshilfe!S5=Rechnungshilfen!C21,MAX(Dokumentationshilfe!T13:T37)-MIN(Dokumentationshilfe!T13:T37),IF(Dokumentationshilfe!AK5=Rechnungshilfen!C21,MAX(Dokumentationshilfe!AL13:AL37)-MIN(Dokumentationshilfe!AL13:AL37),IF(Dokumentationshilfe!A41=Rechnungshilfen!C21,MAX(Dokumentationshilfe!B49:B73)-MIN(Dokumentationshilfe!B49:B73),IF(Dokumentationshilfe!S41=Rechnungshilfen!C21,MAX(Dokumentationshilfe!T49:T73)-MIN(Dokumentationshilfe!T49:T73),IF(Dokumentationshilfe!AK41=Rechnungshilfen!C21,MAX(Dokumentationshilfe!AL49:AL73)-MIN(Dokumentationshilfe!AL49:AL73),"")))))))</f>
        <v>Parameter auswählen</v>
      </c>
    </row>
    <row r="24" spans="2:7" ht="16.5" customHeight="1" x14ac:dyDescent="0.2">
      <c r="B24" s="90"/>
      <c r="D24" s="220" t="str">
        <f>CONCATENATE("Maximale relative Spannweite der Messwerte von ",C21," in s:")</f>
        <v>Maximale relative Spannweite der Messwerte von Auswahl in s:</v>
      </c>
      <c r="E24" s="221"/>
      <c r="F24" s="221"/>
      <c r="G24" s="112" t="str">
        <f>IF(OR(C21="Auswahl",C21=""),"Parameter auswählen",IFERROR(_xlfn.TEXTJOIN( ,FALSE,ROUND(G23/G22,2)," s"),"0"))</f>
        <v>Parameter auswählen</v>
      </c>
    </row>
    <row r="25" spans="2:7" ht="16.5" customHeight="1" x14ac:dyDescent="0.2">
      <c r="B25" s="90"/>
      <c r="D25" s="220" t="str">
        <f>CONCATENATE("max. rel. Spannweite der Messwerte von ",C21," in s (s gemäss Qualab):")</f>
        <v>max. rel. Spannweite der Messwerte von Auswahl in s (s gemäss Qualab):</v>
      </c>
      <c r="E25" s="221"/>
      <c r="F25" s="221"/>
      <c r="G25" s="112" t="str">
        <f>IF(OR(C21="Auswahl",C21=""),"Parameter auswählen",IFERROR(_xlfn.TEXTJOIN( ,FALSE,ROUND(IF(Dokumentationshilfe!A5=Rechnungshilfen!C21,G23/Dokumentationshilfe!L8,IF(Dokumentationshilfe!S5=Rechnungshilfen!C21,G23/Dokumentationshilfe!AD8,IF(Dokumentationshilfe!AK5=Rechnungshilfen!C21,G23/Dokumentationshilfe!AV8,IF(Dokumentationshilfe!A41=Rechnungshilfen!C21,G23/Dokumentationshilfe!L44,IF(Dokumentationshilfe!S41=Rechnungshilfen!C21,G23/Dokumentationshilfe!AD44,IF(Dokumentationshilfe!AK41=Rechnungshilfen!C21,G23/Dokumentationshilfe!AV44,"")))))),1)," s"),"0"))</f>
        <v>Parameter auswählen</v>
      </c>
    </row>
    <row r="26" spans="2:7" ht="16.5" customHeight="1" thickBot="1" x14ac:dyDescent="0.25">
      <c r="B26" s="101"/>
      <c r="C26" s="113"/>
      <c r="D26" s="222" t="str">
        <f>CONCATENATE("Anzahl Messungen des Parameter ",C21,":")</f>
        <v>Anzahl Messungen des Parameter Auswahl:</v>
      </c>
      <c r="E26" s="223"/>
      <c r="F26" s="223"/>
      <c r="G26" s="114" t="str">
        <f>IF(OR(C21="Auswahl",C21=""),"Parameter auswählen",IF(Dokumentationshilfe!A5=Rechnungshilfen!C21,COUNTA(Dokumentationshilfe!B13:B37),IF(Dokumentationshilfe!S5=Rechnungshilfen!C21,COUNTA(Dokumentationshilfe!T13:T37),IF(Dokumentationshilfe!AK5=Rechnungshilfen!C21,COUNTA(Dokumentationshilfe!AL13:AL37),IF(Dokumentationshilfe!A41=Rechnungshilfen!C21,COUNTA(Dokumentationshilfe!B49:B73),IF(Dokumentationshilfe!S41=Rechnungshilfen!C21,COUNTA(Dokumentationshilfe!T49:T73),IF(Dokumentationshilfe!AK41=Rechnungshilfen!C21,COUNTA(Dokumentationshilfe!AL49:AL73),"")))))))</f>
        <v>Parameter auswählen</v>
      </c>
    </row>
    <row r="27" spans="2:7" ht="16.5" customHeight="1" thickTop="1" x14ac:dyDescent="0.2"/>
    <row r="28" spans="2:7" ht="16.5" customHeight="1" x14ac:dyDescent="0.2"/>
    <row r="29" spans="2:7" ht="16.5" customHeight="1" x14ac:dyDescent="0.2"/>
    <row r="30" spans="2:7" ht="16.5" customHeight="1" x14ac:dyDescent="0.2"/>
    <row r="31" spans="2:7" ht="16.5" customHeight="1" x14ac:dyDescent="0.2"/>
    <row r="32" spans="2:7" ht="16.5" customHeight="1" x14ac:dyDescent="0.2"/>
    <row r="33" ht="16.5" customHeight="1" x14ac:dyDescent="0.2"/>
    <row r="34" ht="16.5" customHeight="1" x14ac:dyDescent="0.2"/>
    <row r="35" ht="16.5" customHeight="1" x14ac:dyDescent="0.2"/>
    <row r="36" ht="16.5" customHeight="1" x14ac:dyDescent="0.2"/>
    <row r="37" ht="16.5" customHeight="1" x14ac:dyDescent="0.2"/>
    <row r="38" ht="16.5" customHeight="1" x14ac:dyDescent="0.2"/>
    <row r="39" ht="16.5" customHeight="1" x14ac:dyDescent="0.2"/>
    <row r="40" ht="16.5" customHeight="1" x14ac:dyDescent="0.2"/>
    <row r="41" ht="16.5" customHeight="1" x14ac:dyDescent="0.2"/>
    <row r="42" ht="16.5" customHeight="1" x14ac:dyDescent="0.2"/>
    <row r="43" ht="16.5" customHeight="1" x14ac:dyDescent="0.2"/>
    <row r="44" ht="16.5" customHeight="1" x14ac:dyDescent="0.2"/>
    <row r="45" ht="16.5" customHeight="1" x14ac:dyDescent="0.2"/>
    <row r="46" ht="16.5" customHeight="1" x14ac:dyDescent="0.2"/>
    <row r="47" ht="16.5" customHeight="1" x14ac:dyDescent="0.2"/>
    <row r="48" ht="16.5" customHeight="1" x14ac:dyDescent="0.2"/>
    <row r="49" s="75" customFormat="1" ht="16.5" customHeight="1" x14ac:dyDescent="0.2"/>
    <row r="50" s="75" customFormat="1" ht="16.5" customHeight="1" x14ac:dyDescent="0.2"/>
    <row r="51" s="75" customFormat="1" ht="16.5" customHeight="1" x14ac:dyDescent="0.2"/>
    <row r="52" s="75" customFormat="1" ht="16.5" customHeight="1" x14ac:dyDescent="0.2"/>
    <row r="53" s="75" customFormat="1" ht="16.5" customHeight="1" x14ac:dyDescent="0.2"/>
    <row r="54" s="75" customFormat="1" ht="16.5" customHeight="1" x14ac:dyDescent="0.2"/>
    <row r="55" s="75" customFormat="1" ht="16.5" customHeight="1" x14ac:dyDescent="0.2"/>
    <row r="56" s="75" customFormat="1" ht="16.5" customHeight="1" x14ac:dyDescent="0.2"/>
    <row r="57" s="75" customFormat="1" ht="16.5" customHeight="1" x14ac:dyDescent="0.2"/>
    <row r="58" s="75" customFormat="1" ht="16.5" customHeight="1" x14ac:dyDescent="0.2"/>
    <row r="59" s="75" customFormat="1" ht="16.5" customHeight="1" x14ac:dyDescent="0.2"/>
    <row r="60" s="75" customFormat="1" ht="16.5" customHeight="1" x14ac:dyDescent="0.2"/>
    <row r="61" s="75" customFormat="1" ht="16.5" customHeight="1" x14ac:dyDescent="0.2"/>
    <row r="62" s="75" customFormat="1" ht="16.5" customHeight="1" x14ac:dyDescent="0.2"/>
    <row r="63" s="75" customFormat="1" ht="16.5" customHeight="1" x14ac:dyDescent="0.2"/>
    <row r="64" s="75" customFormat="1" ht="16.5" customHeight="1" x14ac:dyDescent="0.2"/>
    <row r="65" s="75" customFormat="1" ht="16.5" customHeight="1" x14ac:dyDescent="0.2"/>
    <row r="66" s="75" customFormat="1" ht="16.5" customHeight="1" x14ac:dyDescent="0.2"/>
    <row r="67" s="75" customFormat="1" ht="16.5" customHeight="1" x14ac:dyDescent="0.2"/>
    <row r="68" s="75" customFormat="1" ht="16.5" customHeight="1" x14ac:dyDescent="0.2"/>
    <row r="69" s="75" customFormat="1" ht="16.5" customHeight="1" x14ac:dyDescent="0.2"/>
    <row r="70" s="75" customFormat="1" ht="16.5" customHeight="1" x14ac:dyDescent="0.2"/>
    <row r="71" s="75" customFormat="1" ht="16.5" customHeight="1" x14ac:dyDescent="0.2"/>
    <row r="72" s="75" customFormat="1" ht="16.5" customHeight="1" x14ac:dyDescent="0.2"/>
    <row r="73" s="75" customFormat="1" ht="16.5" customHeight="1" x14ac:dyDescent="0.2"/>
    <row r="74" s="75" customFormat="1" ht="16.5" customHeight="1" x14ac:dyDescent="0.2"/>
    <row r="75" s="75" customFormat="1" ht="16.5" customHeight="1" x14ac:dyDescent="0.2"/>
    <row r="76" s="75" customFormat="1" ht="16.5" customHeight="1" x14ac:dyDescent="0.2"/>
    <row r="77" s="75" customFormat="1" ht="16.5" customHeight="1" x14ac:dyDescent="0.2"/>
    <row r="78" s="75" customFormat="1" ht="16.5" customHeight="1" x14ac:dyDescent="0.2"/>
    <row r="79" s="75" customFormat="1" ht="16.5" customHeight="1" x14ac:dyDescent="0.2"/>
    <row r="80" s="75" customFormat="1" ht="16.5" customHeight="1" x14ac:dyDescent="0.2"/>
    <row r="81" s="75" customFormat="1" ht="16.5" customHeight="1" x14ac:dyDescent="0.2"/>
    <row r="82" s="75" customFormat="1" ht="16.5" customHeight="1" x14ac:dyDescent="0.2"/>
    <row r="83" s="75" customFormat="1" ht="16.5" customHeight="1" x14ac:dyDescent="0.2"/>
    <row r="84" s="75" customFormat="1" ht="16.5" customHeight="1" x14ac:dyDescent="0.2"/>
    <row r="85" s="75" customFormat="1" ht="16.5" customHeight="1" x14ac:dyDescent="0.2"/>
    <row r="86" s="75" customFormat="1" ht="16.5" customHeight="1" x14ac:dyDescent="0.2"/>
    <row r="87" s="75" customFormat="1" ht="16.5" customHeight="1" x14ac:dyDescent="0.2"/>
    <row r="88" s="75" customFormat="1" ht="16.5" customHeight="1" x14ac:dyDescent="0.2"/>
    <row r="89" s="75" customFormat="1" ht="16.5" customHeight="1" x14ac:dyDescent="0.2"/>
    <row r="90" s="75" customFormat="1" ht="16.5" customHeight="1" x14ac:dyDescent="0.2"/>
    <row r="91" s="75" customFormat="1" ht="16.5" customHeight="1" x14ac:dyDescent="0.2"/>
    <row r="92" s="75" customFormat="1" ht="16.5" customHeight="1" x14ac:dyDescent="0.2"/>
    <row r="93" s="75" customFormat="1" ht="16.5" customHeight="1" x14ac:dyDescent="0.2"/>
    <row r="94" s="75" customFormat="1" ht="16.5" customHeight="1" x14ac:dyDescent="0.2"/>
    <row r="95" s="75" customFormat="1" ht="16.5" customHeight="1" x14ac:dyDescent="0.2"/>
    <row r="96" s="75" customFormat="1" ht="16.5" customHeight="1" x14ac:dyDescent="0.2"/>
    <row r="97" s="75" customFormat="1" ht="16.5" customHeight="1" x14ac:dyDescent="0.2"/>
    <row r="98" s="75" customFormat="1" ht="16.5" customHeight="1" x14ac:dyDescent="0.2"/>
    <row r="99" s="75" customFormat="1" ht="16.5" customHeight="1" x14ac:dyDescent="0.2"/>
    <row r="100" s="75" customFormat="1" ht="16.5" customHeight="1" x14ac:dyDescent="0.2"/>
    <row r="101" s="75" customFormat="1" ht="16.5" customHeight="1" x14ac:dyDescent="0.2"/>
    <row r="102" s="75" customFormat="1" ht="16.5" customHeight="1" x14ac:dyDescent="0.2"/>
    <row r="103" s="75" customFormat="1" ht="16.5" customHeight="1" x14ac:dyDescent="0.2"/>
    <row r="104" s="75" customFormat="1" ht="16.5" customHeight="1" x14ac:dyDescent="0.2"/>
    <row r="105" s="75" customFormat="1" ht="16.5" customHeight="1" x14ac:dyDescent="0.2"/>
    <row r="106" s="75" customFormat="1" ht="16.5" customHeight="1" x14ac:dyDescent="0.2"/>
    <row r="107" s="75" customFormat="1" ht="16.5" customHeight="1" x14ac:dyDescent="0.2"/>
    <row r="108" s="75" customFormat="1" ht="16.5" customHeight="1" x14ac:dyDescent="0.2"/>
    <row r="109" s="75" customFormat="1" ht="16.5" customHeight="1" x14ac:dyDescent="0.2"/>
    <row r="110" s="75" customFormat="1" ht="16.5" customHeight="1" x14ac:dyDescent="0.2"/>
    <row r="111" s="75" customFormat="1" ht="16.5" customHeight="1" x14ac:dyDescent="0.2"/>
    <row r="112" s="75" customFormat="1" ht="16.5" customHeight="1" x14ac:dyDescent="0.2"/>
    <row r="113" s="75" customFormat="1" ht="16.5" customHeight="1" x14ac:dyDescent="0.2"/>
    <row r="114" s="75" customFormat="1" ht="16.5" customHeight="1" x14ac:dyDescent="0.2"/>
    <row r="115" s="75" customFormat="1" ht="16.5" customHeight="1" x14ac:dyDescent="0.2"/>
    <row r="116" s="75" customFormat="1" ht="16.5" customHeight="1" x14ac:dyDescent="0.2"/>
    <row r="117" s="75" customFormat="1" ht="16.5" customHeight="1" x14ac:dyDescent="0.2"/>
    <row r="118" s="75" customFormat="1" ht="16.5" customHeight="1" x14ac:dyDescent="0.2"/>
    <row r="119" s="75" customFormat="1" ht="16.5" customHeight="1" x14ac:dyDescent="0.2"/>
    <row r="120" s="75" customFormat="1" ht="16.5" customHeight="1" x14ac:dyDescent="0.2"/>
    <row r="121" s="75" customFormat="1" ht="16.5" customHeight="1" x14ac:dyDescent="0.2"/>
    <row r="122" s="75" customFormat="1" ht="15.95" customHeight="1" x14ac:dyDescent="0.2"/>
    <row r="123" s="75" customFormat="1" ht="15.95" customHeight="1" x14ac:dyDescent="0.2"/>
    <row r="124" s="75" customFormat="1" ht="15.95" customHeight="1" x14ac:dyDescent="0.2"/>
    <row r="125" s="75" customFormat="1" ht="15.95" customHeight="1" x14ac:dyDescent="0.2"/>
    <row r="126" s="75" customFormat="1" ht="15.95" customHeight="1" x14ac:dyDescent="0.2"/>
    <row r="127" s="75" customFormat="1" ht="15.95" customHeight="1" x14ac:dyDescent="0.2"/>
    <row r="128" s="75" customFormat="1" ht="15.95" customHeight="1" x14ac:dyDescent="0.2"/>
    <row r="129" s="75" customFormat="1" ht="15.95" customHeight="1" x14ac:dyDescent="0.2"/>
    <row r="130" s="75" customFormat="1" ht="15.95" customHeight="1" x14ac:dyDescent="0.2"/>
    <row r="131" s="75" customFormat="1" ht="15.95" customHeight="1" x14ac:dyDescent="0.2"/>
    <row r="132" s="75" customFormat="1" ht="15.95" customHeight="1" x14ac:dyDescent="0.2"/>
    <row r="133" s="75" customFormat="1" ht="15.95" customHeight="1" x14ac:dyDescent="0.2"/>
    <row r="134" s="75" customFormat="1" ht="15.95" customHeight="1" x14ac:dyDescent="0.2"/>
    <row r="135" s="75" customFormat="1" ht="15.95" customHeight="1" x14ac:dyDescent="0.2"/>
    <row r="136" s="75" customFormat="1" ht="15.95" customHeight="1" x14ac:dyDescent="0.2"/>
    <row r="137" s="75" customFormat="1" ht="15.95" customHeight="1" x14ac:dyDescent="0.2"/>
    <row r="138" s="75" customFormat="1" ht="15.95" customHeight="1" x14ac:dyDescent="0.2"/>
    <row r="139" s="75" customFormat="1" ht="15.95" customHeight="1" x14ac:dyDescent="0.2"/>
    <row r="140" s="75" customFormat="1" ht="15.95" customHeight="1" x14ac:dyDescent="0.2"/>
    <row r="141" s="75" customFormat="1" ht="15.95" customHeight="1" x14ac:dyDescent="0.2"/>
    <row r="142" s="75" customFormat="1" ht="15.95" customHeight="1" x14ac:dyDescent="0.2"/>
    <row r="143" s="75" customFormat="1" ht="15.95" customHeight="1" x14ac:dyDescent="0.2"/>
    <row r="144" s="75" customFormat="1" ht="15.95" customHeight="1" x14ac:dyDescent="0.2"/>
    <row r="145" s="75" customFormat="1" ht="15.95" customHeight="1" x14ac:dyDescent="0.2"/>
    <row r="146" s="75" customFormat="1" ht="15.95" customHeight="1" x14ac:dyDescent="0.2"/>
    <row r="147" s="75" customFormat="1" ht="15.95" customHeight="1" x14ac:dyDescent="0.2"/>
    <row r="148" s="75" customFormat="1" ht="15.95" customHeight="1" x14ac:dyDescent="0.2"/>
    <row r="149" s="75" customFormat="1" ht="15.95" customHeight="1" x14ac:dyDescent="0.2"/>
    <row r="150" s="75" customFormat="1" ht="15.95" customHeight="1" x14ac:dyDescent="0.2"/>
    <row r="151" s="75" customFormat="1" ht="15.95" customHeight="1" x14ac:dyDescent="0.2"/>
    <row r="152" s="75" customFormat="1" ht="15.95" customHeight="1" x14ac:dyDescent="0.2"/>
    <row r="153" s="75" customFormat="1" ht="15.95" customHeight="1" x14ac:dyDescent="0.2"/>
    <row r="154" s="75" customFormat="1" ht="15.95" customHeight="1" x14ac:dyDescent="0.2"/>
    <row r="155" s="75" customFormat="1" ht="15.95" customHeight="1" x14ac:dyDescent="0.2"/>
    <row r="156" s="75" customFormat="1" ht="15.95" customHeight="1" x14ac:dyDescent="0.2"/>
    <row r="157" s="75" customFormat="1" ht="15.95" customHeight="1" x14ac:dyDescent="0.2"/>
    <row r="158" s="75" customFormat="1" ht="15.95" customHeight="1" x14ac:dyDescent="0.2"/>
    <row r="159" s="75" customFormat="1" ht="15.95" customHeight="1" x14ac:dyDescent="0.2"/>
    <row r="160" s="75" customFormat="1" ht="15.95" customHeight="1" x14ac:dyDescent="0.2"/>
    <row r="161" s="75" customFormat="1" ht="15.95" customHeight="1" x14ac:dyDescent="0.2"/>
    <row r="162" s="75" customFormat="1" ht="15.95" customHeight="1" x14ac:dyDescent="0.2"/>
    <row r="163" s="75" customFormat="1" ht="15.95" customHeight="1" x14ac:dyDescent="0.2"/>
    <row r="164" s="75" customFormat="1" ht="15.95" customHeight="1" x14ac:dyDescent="0.2"/>
    <row r="165" s="75" customFormat="1" ht="15.95" customHeight="1" x14ac:dyDescent="0.2"/>
    <row r="166" s="75" customFormat="1" ht="15.95" customHeight="1" x14ac:dyDescent="0.2"/>
    <row r="167" s="75" customFormat="1" ht="15.95" customHeight="1" x14ac:dyDescent="0.2"/>
    <row r="168" s="75" customFormat="1" ht="15.95" customHeight="1" x14ac:dyDescent="0.2"/>
    <row r="169" s="75" customFormat="1" ht="15.95" customHeight="1" x14ac:dyDescent="0.2"/>
    <row r="170" s="75" customFormat="1" ht="15.95" customHeight="1" x14ac:dyDescent="0.2"/>
    <row r="171" s="75" customFormat="1" ht="15.95" customHeight="1" x14ac:dyDescent="0.2"/>
    <row r="172" s="75" customFormat="1" ht="15.95" customHeight="1" x14ac:dyDescent="0.2"/>
    <row r="173" s="75" customFormat="1" ht="15.95" customHeight="1" x14ac:dyDescent="0.2"/>
    <row r="174" s="75" customFormat="1" ht="15.95" customHeight="1" x14ac:dyDescent="0.2"/>
    <row r="175" s="75" customFormat="1" ht="15.95" customHeight="1" x14ac:dyDescent="0.2"/>
    <row r="176" s="75" customFormat="1" ht="15.95" customHeight="1" x14ac:dyDescent="0.2"/>
    <row r="177" s="75" customFormat="1" ht="15.95" customHeight="1" x14ac:dyDescent="0.2"/>
    <row r="178" s="75" customFormat="1" ht="15.95" customHeight="1" x14ac:dyDescent="0.2"/>
    <row r="179" s="75" customFormat="1" ht="15.95" customHeight="1" x14ac:dyDescent="0.2"/>
    <row r="180" s="75" customFormat="1" ht="15.95" customHeight="1" x14ac:dyDescent="0.2"/>
    <row r="181" s="75" customFormat="1" ht="15.95" customHeight="1" x14ac:dyDescent="0.2"/>
    <row r="182" s="75" customFormat="1" ht="15.95" customHeight="1" x14ac:dyDescent="0.2"/>
    <row r="183" s="75" customFormat="1" ht="15.95" customHeight="1" x14ac:dyDescent="0.2"/>
    <row r="184" s="75" customFormat="1" ht="15.95" customHeight="1" x14ac:dyDescent="0.2"/>
    <row r="185" s="75" customFormat="1" ht="15.95" customHeight="1" x14ac:dyDescent="0.2"/>
    <row r="186" s="75" customFormat="1" ht="15.95" customHeight="1" x14ac:dyDescent="0.2"/>
    <row r="187" s="75" customFormat="1" ht="15.95" customHeight="1" x14ac:dyDescent="0.2"/>
    <row r="188" s="75" customFormat="1" ht="15.95" customHeight="1" x14ac:dyDescent="0.2"/>
    <row r="189" s="75" customFormat="1" ht="15.95" customHeight="1" x14ac:dyDescent="0.2"/>
    <row r="190" s="75" customFormat="1" ht="15.95" customHeight="1" x14ac:dyDescent="0.2"/>
    <row r="191" s="75" customFormat="1" ht="15.95" customHeight="1" x14ac:dyDescent="0.2"/>
    <row r="192" s="75" customFormat="1" ht="15.95" customHeight="1" x14ac:dyDescent="0.2"/>
    <row r="193" s="75" customFormat="1" ht="15.95" customHeight="1" x14ac:dyDescent="0.2"/>
    <row r="194" s="75" customFormat="1" ht="15.95" customHeight="1" x14ac:dyDescent="0.2"/>
    <row r="195" s="75" customFormat="1" ht="15.95" customHeight="1" x14ac:dyDescent="0.2"/>
    <row r="196" s="75" customFormat="1" ht="15.95" customHeight="1" x14ac:dyDescent="0.2"/>
    <row r="197" s="75" customFormat="1" ht="15.95" customHeight="1" x14ac:dyDescent="0.2"/>
    <row r="198" s="75" customFormat="1" ht="15.95" customHeight="1" x14ac:dyDescent="0.2"/>
    <row r="199" s="75" customFormat="1" ht="15.95" customHeight="1" x14ac:dyDescent="0.2"/>
    <row r="200" s="75" customFormat="1" ht="15.95" customHeight="1" x14ac:dyDescent="0.2"/>
    <row r="201" s="75" customFormat="1" ht="15.95" customHeight="1" x14ac:dyDescent="0.2"/>
    <row r="202" s="75" customFormat="1" ht="15.95" customHeight="1" x14ac:dyDescent="0.2"/>
    <row r="203" s="75" customFormat="1" ht="15.95" customHeight="1" x14ac:dyDescent="0.2"/>
    <row r="204" s="75" customFormat="1" ht="15.95" customHeight="1" x14ac:dyDescent="0.2"/>
    <row r="205" s="75" customFormat="1" ht="15.95" customHeight="1" x14ac:dyDescent="0.2"/>
    <row r="206" s="75" customFormat="1" ht="15.95" customHeight="1" x14ac:dyDescent="0.2"/>
    <row r="207" s="75" customFormat="1" ht="15.95" customHeight="1" x14ac:dyDescent="0.2"/>
    <row r="208" s="75" customFormat="1" ht="15.95" customHeight="1" x14ac:dyDescent="0.2"/>
    <row r="209" s="75" customFormat="1" ht="15.95" customHeight="1" x14ac:dyDescent="0.2"/>
    <row r="210" s="75" customFormat="1" ht="15.95" customHeight="1" x14ac:dyDescent="0.2"/>
    <row r="211" s="75" customFormat="1" ht="15.95" customHeight="1" x14ac:dyDescent="0.2"/>
    <row r="212" s="75" customFormat="1" ht="15.95" customHeight="1" x14ac:dyDescent="0.2"/>
    <row r="213" s="75" customFormat="1" ht="15.95" customHeight="1" x14ac:dyDescent="0.2"/>
    <row r="214" s="75" customFormat="1" ht="15.95" customHeight="1" x14ac:dyDescent="0.2"/>
    <row r="215" s="75" customFormat="1" ht="15.95" customHeight="1" x14ac:dyDescent="0.2"/>
    <row r="216" s="75" customFormat="1" ht="15.95" customHeight="1" x14ac:dyDescent="0.2"/>
    <row r="217" s="75" customFormat="1" ht="15.95" customHeight="1" x14ac:dyDescent="0.2"/>
    <row r="218" s="75" customFormat="1" ht="15.95" customHeight="1" x14ac:dyDescent="0.2"/>
    <row r="219" s="75" customFormat="1" ht="15.95" customHeight="1" x14ac:dyDescent="0.2"/>
    <row r="220" s="75" customFormat="1" ht="15.95" customHeight="1" x14ac:dyDescent="0.2"/>
    <row r="221" s="75" customFormat="1" ht="15.95" customHeight="1" x14ac:dyDescent="0.2"/>
    <row r="222" s="75" customFormat="1" ht="15.95" customHeight="1" x14ac:dyDescent="0.2"/>
    <row r="223" s="75" customFormat="1" ht="15.95" customHeight="1" x14ac:dyDescent="0.2"/>
    <row r="224" s="75" customFormat="1" ht="15.95" customHeight="1" x14ac:dyDescent="0.2"/>
    <row r="225" s="75" customFormat="1" ht="15.95" customHeight="1" x14ac:dyDescent="0.2"/>
    <row r="226" s="75" customFormat="1" ht="15.95" customHeight="1" x14ac:dyDescent="0.2"/>
    <row r="227" s="75" customFormat="1" ht="15.95" customHeight="1" x14ac:dyDescent="0.2"/>
    <row r="228" s="75" customFormat="1" ht="15.95" customHeight="1" x14ac:dyDescent="0.2"/>
    <row r="229" s="75" customFormat="1" ht="15.95" customHeight="1" x14ac:dyDescent="0.2"/>
    <row r="230" s="75" customFormat="1" ht="15.95" customHeight="1" x14ac:dyDescent="0.2"/>
    <row r="231" s="75" customFormat="1" ht="15.95" customHeight="1" x14ac:dyDescent="0.2"/>
    <row r="232" s="75" customFormat="1" ht="15.95" customHeight="1" x14ac:dyDescent="0.2"/>
    <row r="233" s="75" customFormat="1" ht="15.95" customHeight="1" x14ac:dyDescent="0.2"/>
    <row r="234" s="75" customFormat="1" ht="15.95" customHeight="1" x14ac:dyDescent="0.2"/>
    <row r="235" s="75" customFormat="1" ht="15.95" customHeight="1" x14ac:dyDescent="0.2"/>
    <row r="236" s="75" customFormat="1" ht="15.95" customHeight="1" x14ac:dyDescent="0.2"/>
    <row r="237" s="75" customFormat="1" ht="15.95" customHeight="1" x14ac:dyDescent="0.2"/>
    <row r="238" s="75" customFormat="1" ht="15.95" customHeight="1" x14ac:dyDescent="0.2"/>
    <row r="239" s="75" customFormat="1" ht="15.95" customHeight="1" x14ac:dyDescent="0.2"/>
    <row r="240" s="75" customFormat="1" ht="15.95" customHeight="1" x14ac:dyDescent="0.2"/>
    <row r="241" s="75" customFormat="1" ht="15.95" customHeight="1" x14ac:dyDescent="0.2"/>
    <row r="242" s="75" customFormat="1" ht="15.95" customHeight="1" x14ac:dyDescent="0.2"/>
    <row r="243" s="75" customFormat="1" ht="15.95" customHeight="1" x14ac:dyDescent="0.2"/>
    <row r="244" s="75" customFormat="1" ht="15.95" customHeight="1" x14ac:dyDescent="0.2"/>
    <row r="245" s="75" customFormat="1" ht="15.95" customHeight="1" x14ac:dyDescent="0.2"/>
    <row r="246" s="75" customFormat="1" ht="15.95" customHeight="1" x14ac:dyDescent="0.2"/>
    <row r="247" s="75" customFormat="1" ht="15.95" customHeight="1" x14ac:dyDescent="0.2"/>
    <row r="248" s="75" customFormat="1" ht="15.95" customHeight="1" x14ac:dyDescent="0.2"/>
    <row r="249" s="75" customFormat="1" ht="15.95" customHeight="1" x14ac:dyDescent="0.2"/>
    <row r="250" s="75" customFormat="1" ht="15.95" customHeight="1" x14ac:dyDescent="0.2"/>
    <row r="251" s="75" customFormat="1" ht="15.95" customHeight="1" x14ac:dyDescent="0.2"/>
    <row r="252" s="75" customFormat="1" ht="15.95" customHeight="1" x14ac:dyDescent="0.2"/>
    <row r="253" s="75" customFormat="1" ht="15.95" customHeight="1" x14ac:dyDescent="0.2"/>
    <row r="254" s="75" customFormat="1" ht="15.95" customHeight="1" x14ac:dyDescent="0.2"/>
    <row r="255" s="75" customFormat="1" ht="15.95" customHeight="1" x14ac:dyDescent="0.2"/>
    <row r="256" s="75" customFormat="1" ht="15.95" customHeight="1" x14ac:dyDescent="0.2"/>
    <row r="257" s="75" customFormat="1" ht="15.95" customHeight="1" x14ac:dyDescent="0.2"/>
    <row r="258" s="75" customFormat="1" ht="15.95" customHeight="1" x14ac:dyDescent="0.2"/>
    <row r="259" s="75" customFormat="1" ht="15.95" customHeight="1" x14ac:dyDescent="0.2"/>
    <row r="260" s="75" customFormat="1" ht="15.95" customHeight="1" x14ac:dyDescent="0.2"/>
    <row r="261" s="75" customFormat="1" ht="15.95" customHeight="1" x14ac:dyDescent="0.2"/>
    <row r="262" s="75" customFormat="1" ht="15.95" customHeight="1" x14ac:dyDescent="0.2"/>
    <row r="263" s="75" customFormat="1" ht="15.95" customHeight="1" x14ac:dyDescent="0.2"/>
    <row r="264" s="75" customFormat="1" ht="15.95" customHeight="1" x14ac:dyDescent="0.2"/>
    <row r="265" s="75" customFormat="1" ht="15.95" customHeight="1" x14ac:dyDescent="0.2"/>
    <row r="266" s="75" customFormat="1" ht="15.95" customHeight="1" x14ac:dyDescent="0.2"/>
    <row r="267" s="75" customFormat="1" ht="15.95" customHeight="1" x14ac:dyDescent="0.2"/>
    <row r="268" s="75" customFormat="1" ht="15.95" customHeight="1" x14ac:dyDescent="0.2"/>
    <row r="269" s="75" customFormat="1" ht="15.95" customHeight="1" x14ac:dyDescent="0.2"/>
    <row r="270" s="75" customFormat="1" ht="15.95" customHeight="1" x14ac:dyDescent="0.2"/>
    <row r="271" s="75" customFormat="1" ht="15.95" customHeight="1" x14ac:dyDescent="0.2"/>
    <row r="272" s="75" customFormat="1" ht="15.95" customHeight="1" x14ac:dyDescent="0.2"/>
    <row r="273" s="75" customFormat="1" ht="15.95" customHeight="1" x14ac:dyDescent="0.2"/>
    <row r="274" s="75" customFormat="1" ht="15.95" customHeight="1" x14ac:dyDescent="0.2"/>
    <row r="275" s="75" customFormat="1" ht="15.95" customHeight="1" x14ac:dyDescent="0.2"/>
    <row r="276" s="75" customFormat="1" ht="15.95" customHeight="1" x14ac:dyDescent="0.2"/>
    <row r="277" s="75" customFormat="1" ht="15.95" customHeight="1" x14ac:dyDescent="0.2"/>
    <row r="278" s="75" customFormat="1" ht="15.95" customHeight="1" x14ac:dyDescent="0.2"/>
    <row r="279" s="75" customFormat="1" ht="15.95" customHeight="1" x14ac:dyDescent="0.2"/>
    <row r="280" s="75" customFormat="1" ht="15.95" customHeight="1" x14ac:dyDescent="0.2"/>
    <row r="281" s="75" customFormat="1" ht="15.95" customHeight="1" x14ac:dyDescent="0.2"/>
    <row r="282" s="75" customFormat="1" ht="15.95" customHeight="1" x14ac:dyDescent="0.2"/>
    <row r="283" s="75" customFormat="1" ht="15.95" customHeight="1" x14ac:dyDescent="0.2"/>
    <row r="284" s="75" customFormat="1" ht="15.95" customHeight="1" x14ac:dyDescent="0.2"/>
    <row r="285" s="75" customFormat="1" ht="15.95" customHeight="1" x14ac:dyDescent="0.2"/>
    <row r="286" s="75" customFormat="1" ht="15.95" customHeight="1" x14ac:dyDescent="0.2"/>
    <row r="287" s="75" customFormat="1" ht="15.95" customHeight="1" x14ac:dyDescent="0.2"/>
    <row r="288" s="75" customFormat="1" ht="15.95" customHeight="1" x14ac:dyDescent="0.2"/>
    <row r="289" s="75" customFormat="1" ht="15.95" customHeight="1" x14ac:dyDescent="0.2"/>
    <row r="290" s="75" customFormat="1" ht="15.95" customHeight="1" x14ac:dyDescent="0.2"/>
    <row r="291" s="75" customFormat="1" ht="15.95" customHeight="1" x14ac:dyDescent="0.2"/>
    <row r="292" s="75" customFormat="1" ht="15.95" customHeight="1" x14ac:dyDescent="0.2"/>
    <row r="293" s="75" customFormat="1" ht="15.95" customHeight="1" x14ac:dyDescent="0.2"/>
    <row r="294" s="75" customFormat="1" ht="15.95" customHeight="1" x14ac:dyDescent="0.2"/>
    <row r="295" s="75" customFormat="1" ht="15.95" customHeight="1" x14ac:dyDescent="0.2"/>
    <row r="296" s="75" customFormat="1" ht="15.95" customHeight="1" x14ac:dyDescent="0.2"/>
    <row r="297" s="75" customFormat="1" ht="15.95" customHeight="1" x14ac:dyDescent="0.2"/>
    <row r="298" s="75" customFormat="1" ht="15.95" customHeight="1" x14ac:dyDescent="0.2"/>
    <row r="299" s="75" customFormat="1" ht="15.95" customHeight="1" x14ac:dyDescent="0.2"/>
    <row r="300" s="75" customFormat="1" ht="15.95" customHeight="1" x14ac:dyDescent="0.2"/>
    <row r="301" s="75" customFormat="1" ht="15.95" customHeight="1" x14ac:dyDescent="0.2"/>
    <row r="302" s="75" customFormat="1" ht="15.95" customHeight="1" x14ac:dyDescent="0.2"/>
    <row r="303" s="75" customFormat="1" ht="15.95" customHeight="1" x14ac:dyDescent="0.2"/>
    <row r="304" s="75" customFormat="1" ht="15.95" customHeight="1" x14ac:dyDescent="0.2"/>
    <row r="305" s="75" customFormat="1" ht="15.95" customHeight="1" x14ac:dyDescent="0.2"/>
    <row r="306" s="75" customFormat="1" ht="15.95" customHeight="1" x14ac:dyDescent="0.2"/>
    <row r="307" s="75" customFormat="1" ht="15.95" customHeight="1" x14ac:dyDescent="0.2"/>
    <row r="308" s="75" customFormat="1" ht="15.95" customHeight="1" x14ac:dyDescent="0.2"/>
    <row r="309" s="75" customFormat="1" ht="15.95" customHeight="1" x14ac:dyDescent="0.2"/>
    <row r="310" s="75" customFormat="1" ht="15.95" customHeight="1" x14ac:dyDescent="0.2"/>
    <row r="311" s="75" customFormat="1" ht="15.95" customHeight="1" x14ac:dyDescent="0.2"/>
    <row r="312" s="75" customFormat="1" ht="15.95" customHeight="1" x14ac:dyDescent="0.2"/>
    <row r="313" s="75" customFormat="1" ht="15.95" customHeight="1" x14ac:dyDescent="0.2"/>
    <row r="314" s="75" customFormat="1" ht="15.95" customHeight="1" x14ac:dyDescent="0.2"/>
    <row r="315" s="75" customFormat="1" ht="15.95" customHeight="1" x14ac:dyDescent="0.2"/>
    <row r="316" s="75" customFormat="1" ht="15.95" customHeight="1" x14ac:dyDescent="0.2"/>
    <row r="317" s="75" customFormat="1" ht="15.95" customHeight="1" x14ac:dyDescent="0.2"/>
    <row r="318" s="75" customFormat="1" ht="15.95" customHeight="1" x14ac:dyDescent="0.2"/>
    <row r="319" s="75" customFormat="1" ht="15.95" customHeight="1" x14ac:dyDescent="0.2"/>
    <row r="320" s="75" customFormat="1" ht="15.95" customHeight="1" x14ac:dyDescent="0.2"/>
    <row r="321" s="75" customFormat="1" ht="15.95" customHeight="1" x14ac:dyDescent="0.2"/>
    <row r="322" s="75" customFormat="1" ht="15.95" customHeight="1" x14ac:dyDescent="0.2"/>
    <row r="323" s="75" customFormat="1" ht="15.95" customHeight="1" x14ac:dyDescent="0.2"/>
    <row r="324" s="75" customFormat="1" ht="15.95" customHeight="1" x14ac:dyDescent="0.2"/>
    <row r="325" s="75" customFormat="1" ht="15.95" customHeight="1" x14ac:dyDescent="0.2"/>
    <row r="326" s="75" customFormat="1" ht="15.95" customHeight="1" x14ac:dyDescent="0.2"/>
    <row r="327" s="75" customFormat="1" ht="15.95" customHeight="1" x14ac:dyDescent="0.2"/>
    <row r="328" s="75" customFormat="1" ht="15.95" customHeight="1" x14ac:dyDescent="0.2"/>
    <row r="329" s="75" customFormat="1" ht="15.95" customHeight="1" x14ac:dyDescent="0.2"/>
    <row r="330" s="75" customFormat="1" ht="15.95" customHeight="1" x14ac:dyDescent="0.2"/>
    <row r="331" s="75" customFormat="1" ht="15.95" customHeight="1" x14ac:dyDescent="0.2"/>
    <row r="332" s="75" customFormat="1" ht="15.95" customHeight="1" x14ac:dyDescent="0.2"/>
    <row r="333" s="75" customFormat="1" ht="15.95" customHeight="1" x14ac:dyDescent="0.2"/>
    <row r="334" s="75" customFormat="1" ht="15.95" customHeight="1" x14ac:dyDescent="0.2"/>
    <row r="335" s="75" customFormat="1" ht="15.95" customHeight="1" x14ac:dyDescent="0.2"/>
    <row r="336" s="75" customFormat="1" ht="15.95" customHeight="1" x14ac:dyDescent="0.2"/>
    <row r="337" s="75" customFormat="1" ht="15.95" customHeight="1" x14ac:dyDescent="0.2"/>
    <row r="338" s="75" customFormat="1" ht="15.95" customHeight="1" x14ac:dyDescent="0.2"/>
    <row r="339" s="75" customFormat="1" ht="15.95" customHeight="1" x14ac:dyDescent="0.2"/>
    <row r="340" s="75" customFormat="1" ht="15.95" customHeight="1" x14ac:dyDescent="0.2"/>
    <row r="341" s="75" customFormat="1" ht="15.95" customHeight="1" x14ac:dyDescent="0.2"/>
    <row r="342" s="75" customFormat="1" ht="15.95" customHeight="1" x14ac:dyDescent="0.2"/>
    <row r="343" s="75" customFormat="1" ht="15.95" customHeight="1" x14ac:dyDescent="0.2"/>
    <row r="344" s="75" customFormat="1" ht="15.95" customHeight="1" x14ac:dyDescent="0.2"/>
    <row r="345" s="75" customFormat="1" ht="15.95" customHeight="1" x14ac:dyDescent="0.2"/>
    <row r="346" s="75" customFormat="1" ht="15.95" customHeight="1" x14ac:dyDescent="0.2"/>
    <row r="347" s="75" customFormat="1" ht="15.95" customHeight="1" x14ac:dyDescent="0.2"/>
    <row r="348" s="75" customFormat="1" ht="15.95" customHeight="1" x14ac:dyDescent="0.2"/>
    <row r="349" s="75" customFormat="1" ht="15.95" customHeight="1" x14ac:dyDescent="0.2"/>
    <row r="350" s="75" customFormat="1" ht="15.95" customHeight="1" x14ac:dyDescent="0.2"/>
    <row r="351" s="75" customFormat="1" ht="15.95" customHeight="1" x14ac:dyDescent="0.2"/>
    <row r="352" s="75" customFormat="1" ht="15.95" customHeight="1" x14ac:dyDescent="0.2"/>
    <row r="353" s="75" customFormat="1" ht="15.95" customHeight="1" x14ac:dyDescent="0.2"/>
    <row r="354" s="75" customFormat="1" ht="15.95" customHeight="1" x14ac:dyDescent="0.2"/>
    <row r="355" s="75" customFormat="1" ht="15.95" customHeight="1" x14ac:dyDescent="0.2"/>
    <row r="356" s="75" customFormat="1" ht="15.95" customHeight="1" x14ac:dyDescent="0.2"/>
    <row r="357" s="75" customFormat="1" ht="15.95" customHeight="1" x14ac:dyDescent="0.2"/>
  </sheetData>
  <sheetProtection algorithmName="SHA-512" hashValue="uddwwzyPhd6ye7kHAiyT5eA81n+tuOg9rkMChJQPXi0Lp+PleB2yjOl9dkMNalCX7jj8aBPYA5toO6YX54dqag==" saltValue="WqcmNpplySeGetGB9ByqWw==" spinCount="100000" sheet="1" objects="1" scenarios="1"/>
  <mergeCells count="16">
    <mergeCell ref="D23:F23"/>
    <mergeCell ref="D24:F24"/>
    <mergeCell ref="D25:F25"/>
    <mergeCell ref="D26:F26"/>
    <mergeCell ref="C15:D15"/>
    <mergeCell ref="B18:G18"/>
    <mergeCell ref="B20:C20"/>
    <mergeCell ref="D20:F20"/>
    <mergeCell ref="D21:F21"/>
    <mergeCell ref="D22:F22"/>
    <mergeCell ref="C14:D14"/>
    <mergeCell ref="B2:G2"/>
    <mergeCell ref="I2:M2"/>
    <mergeCell ref="I4:M4"/>
    <mergeCell ref="C7:G9"/>
    <mergeCell ref="B12:G12"/>
  </mergeCells>
  <pageMargins left="0.7" right="0.7" top="0.78740157499999996" bottom="0.78740157499999996" header="0.3" footer="0.3"/>
  <pageSetup paperSize="9" orientation="portrait" r:id="rId1"/>
  <extLst>
    <ext xmlns:x14="http://schemas.microsoft.com/office/spreadsheetml/2009/9/main" uri="{CCE6A557-97BC-4b89-ADB6-D9C93CAAB3DF}">
      <x14:dataValidations xmlns:xm="http://schemas.microsoft.com/office/excel/2006/main" count="3">
        <x14:dataValidation type="list" allowBlank="1" showInputMessage="1" showErrorMessage="1" xr:uid="{CB1B3247-4F34-4043-9125-B9D21731E381}">
          <x14:formula1>
            <xm:f>Hilfstabelle!$AA$8:$AA$18</xm:f>
          </x14:formula1>
          <xm:sqref>C15:E15</xm:sqref>
        </x14:dataValidation>
        <x14:dataValidation type="list" allowBlank="1" showInputMessage="1" showErrorMessage="1" xr:uid="{ABC6FF7E-CA47-4451-9998-1E94AA842434}">
          <x14:formula1>
            <xm:f>Hilfstabelle!$X$5:$X$11</xm:f>
          </x14:formula1>
          <xm:sqref>C21</xm:sqref>
        </x14:dataValidation>
        <x14:dataValidation type="list" allowBlank="1" showInputMessage="1" showErrorMessage="1" xr:uid="{76DF7D61-012A-48F2-A723-3D56237CA149}">
          <x14:formula1>
            <xm:f>Hilfstabelle!$S$13:$S$15</xm:f>
          </x14:formula1>
          <xm:sqref>I4:M4</xm:sqref>
        </x14:dataValidation>
      </x14:dataValidations>
    </ext>
  </extLs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E430E0-F9AE-445E-BA30-E993CEAFB466}">
  <dimension ref="B3:H195"/>
  <sheetViews>
    <sheetView workbookViewId="0">
      <pane xSplit="1" ySplit="5" topLeftCell="B9" activePane="bottomRight" state="frozen"/>
      <selection pane="topRight" activeCell="B1" sqref="B1"/>
      <selection pane="bottomLeft" activeCell="A6" sqref="A6"/>
      <selection pane="bottomRight" activeCell="B16" sqref="B16"/>
    </sheetView>
  </sheetViews>
  <sheetFormatPr baseColWidth="10" defaultRowHeight="12.75" x14ac:dyDescent="0.2"/>
  <cols>
    <col min="2" max="2" width="27.7109375" style="22" customWidth="1"/>
    <col min="3" max="3" width="15.5703125" style="54" customWidth="1"/>
    <col min="4" max="4" width="17.5703125" style="54" customWidth="1"/>
    <col min="5" max="5" width="9.42578125" style="22" customWidth="1"/>
    <col min="6" max="6" width="17.140625" customWidth="1"/>
    <col min="7" max="7" width="31.28515625" customWidth="1"/>
  </cols>
  <sheetData>
    <row r="3" spans="2:8" x14ac:dyDescent="0.2">
      <c r="B3" s="229" t="s">
        <v>50</v>
      </c>
      <c r="C3" s="229"/>
      <c r="D3" s="229"/>
      <c r="E3" s="229"/>
    </row>
    <row r="4" spans="2:8" x14ac:dyDescent="0.2">
      <c r="G4" s="53"/>
      <c r="H4" s="8"/>
    </row>
    <row r="5" spans="2:8" x14ac:dyDescent="0.2">
      <c r="B5" s="22" t="s">
        <v>51</v>
      </c>
      <c r="C5" s="54" t="s">
        <v>52</v>
      </c>
      <c r="D5" s="54" t="s">
        <v>53</v>
      </c>
      <c r="E5" s="22" t="s">
        <v>54</v>
      </c>
      <c r="F5" t="s">
        <v>235</v>
      </c>
      <c r="G5" s="53" t="s">
        <v>236</v>
      </c>
    </row>
    <row r="6" spans="2:8" x14ac:dyDescent="0.2">
      <c r="B6" s="22" t="s">
        <v>55</v>
      </c>
      <c r="C6" s="57">
        <v>0.27</v>
      </c>
      <c r="D6" s="59">
        <v>0.27</v>
      </c>
      <c r="E6" s="55" t="s">
        <v>97</v>
      </c>
      <c r="F6" s="115"/>
    </row>
    <row r="7" spans="2:8" x14ac:dyDescent="0.2">
      <c r="B7" s="22" t="s">
        <v>56</v>
      </c>
      <c r="C7" s="57">
        <v>0.27</v>
      </c>
      <c r="D7" s="59">
        <v>0.27</v>
      </c>
      <c r="E7" s="55" t="s">
        <v>97</v>
      </c>
      <c r="F7" s="115"/>
    </row>
    <row r="8" spans="2:8" x14ac:dyDescent="0.2">
      <c r="B8" s="22" t="s">
        <v>57</v>
      </c>
      <c r="C8" s="57">
        <v>0.25</v>
      </c>
      <c r="D8" s="59" t="s">
        <v>203</v>
      </c>
      <c r="E8" s="22" t="s">
        <v>1</v>
      </c>
      <c r="F8" s="115"/>
    </row>
    <row r="9" spans="2:8" x14ac:dyDescent="0.2">
      <c r="B9" s="22" t="s">
        <v>58</v>
      </c>
      <c r="C9" s="57">
        <v>0.18</v>
      </c>
      <c r="D9" s="57">
        <v>0.2</v>
      </c>
      <c r="E9" s="22" t="s">
        <v>49</v>
      </c>
      <c r="F9" s="115">
        <v>0.05</v>
      </c>
    </row>
    <row r="10" spans="2:8" x14ac:dyDescent="0.2">
      <c r="B10" s="22" t="s">
        <v>59</v>
      </c>
      <c r="C10" s="57">
        <v>0.18</v>
      </c>
      <c r="D10" s="57">
        <v>0.2</v>
      </c>
      <c r="E10" s="22" t="s">
        <v>49</v>
      </c>
      <c r="F10" s="115">
        <v>0.05</v>
      </c>
    </row>
    <row r="11" spans="2:8" x14ac:dyDescent="0.2">
      <c r="B11" s="22" t="s">
        <v>60</v>
      </c>
      <c r="C11" s="57">
        <v>0.12</v>
      </c>
      <c r="D11" s="57">
        <v>0.15</v>
      </c>
      <c r="E11" s="22" t="s">
        <v>62</v>
      </c>
      <c r="F11" s="115">
        <v>0.05</v>
      </c>
    </row>
    <row r="12" spans="2:8" x14ac:dyDescent="0.2">
      <c r="B12" s="22" t="s">
        <v>61</v>
      </c>
      <c r="C12" s="57">
        <v>0.12</v>
      </c>
      <c r="D12" s="57">
        <v>0.15</v>
      </c>
      <c r="E12" s="22" t="s">
        <v>62</v>
      </c>
      <c r="F12" s="115">
        <v>0.05</v>
      </c>
    </row>
    <row r="13" spans="2:8" x14ac:dyDescent="0.2">
      <c r="B13" s="22" t="s">
        <v>63</v>
      </c>
      <c r="C13" s="57">
        <v>0.18</v>
      </c>
      <c r="D13" s="57">
        <v>0.2</v>
      </c>
      <c r="E13" s="22" t="s">
        <v>49</v>
      </c>
      <c r="F13" s="115">
        <v>0.05</v>
      </c>
    </row>
    <row r="14" spans="2:8" x14ac:dyDescent="0.2">
      <c r="B14" s="22" t="s">
        <v>64</v>
      </c>
      <c r="C14" s="57">
        <v>0.18</v>
      </c>
      <c r="D14" s="57">
        <v>0.2</v>
      </c>
      <c r="E14" s="22" t="s">
        <v>49</v>
      </c>
      <c r="F14" s="115">
        <v>0.05</v>
      </c>
    </row>
    <row r="15" spans="2:8" x14ac:dyDescent="0.2">
      <c r="B15" s="22" t="s">
        <v>65</v>
      </c>
      <c r="C15" s="57">
        <v>0.18</v>
      </c>
      <c r="D15" s="57">
        <v>0.2</v>
      </c>
      <c r="E15" s="22" t="s">
        <v>49</v>
      </c>
      <c r="F15" s="115">
        <v>0.06</v>
      </c>
    </row>
    <row r="16" spans="2:8" x14ac:dyDescent="0.2">
      <c r="B16" s="22" t="s">
        <v>261</v>
      </c>
      <c r="C16" s="57">
        <v>0.18</v>
      </c>
      <c r="D16" s="57">
        <v>0.2</v>
      </c>
      <c r="E16" s="22" t="s">
        <v>49</v>
      </c>
      <c r="F16" s="115">
        <v>0.06</v>
      </c>
    </row>
    <row r="17" spans="2:6" x14ac:dyDescent="0.2">
      <c r="B17" s="22" t="s">
        <v>66</v>
      </c>
      <c r="C17" s="57">
        <v>0.18</v>
      </c>
      <c r="D17" s="57">
        <v>0.2</v>
      </c>
      <c r="E17" s="22" t="s">
        <v>49</v>
      </c>
      <c r="F17" s="115">
        <v>0.05</v>
      </c>
    </row>
    <row r="18" spans="2:6" x14ac:dyDescent="0.2">
      <c r="B18" s="22" t="s">
        <v>67</v>
      </c>
      <c r="C18" s="57">
        <v>0.18</v>
      </c>
      <c r="D18" s="57">
        <v>0.2</v>
      </c>
      <c r="E18" s="22" t="s">
        <v>49</v>
      </c>
      <c r="F18" s="115">
        <v>0.05</v>
      </c>
    </row>
    <row r="19" spans="2:6" ht="17.25" customHeight="1" x14ac:dyDescent="0.2">
      <c r="B19" s="22" t="s">
        <v>68</v>
      </c>
      <c r="C19" s="57">
        <v>0.18</v>
      </c>
      <c r="D19" s="57">
        <v>0.2</v>
      </c>
      <c r="E19" s="22" t="s">
        <v>49</v>
      </c>
      <c r="F19" s="115">
        <v>0.05</v>
      </c>
    </row>
    <row r="20" spans="2:6" ht="17.25" customHeight="1" x14ac:dyDescent="0.2">
      <c r="B20" s="22" t="s">
        <v>69</v>
      </c>
      <c r="C20" s="57">
        <v>0.18</v>
      </c>
      <c r="D20" s="57">
        <v>0.2</v>
      </c>
      <c r="E20" s="22" t="s">
        <v>49</v>
      </c>
      <c r="F20" s="115">
        <v>0.05</v>
      </c>
    </row>
    <row r="21" spans="2:6" ht="17.25" customHeight="1" x14ac:dyDescent="0.2">
      <c r="C21" s="57"/>
      <c r="D21" s="57"/>
      <c r="F21" s="115"/>
    </row>
    <row r="22" spans="2:6" x14ac:dyDescent="0.2">
      <c r="B22" s="22" t="s">
        <v>70</v>
      </c>
      <c r="C22" s="57">
        <v>0.18</v>
      </c>
      <c r="D22" s="57">
        <v>0.2</v>
      </c>
      <c r="E22" s="55" t="s">
        <v>73</v>
      </c>
      <c r="F22" s="115">
        <v>0.05</v>
      </c>
    </row>
    <row r="23" spans="2:6" ht="16.5" customHeight="1" x14ac:dyDescent="0.2">
      <c r="B23" s="22" t="s">
        <v>71</v>
      </c>
      <c r="C23" s="57">
        <v>0.18</v>
      </c>
      <c r="D23" s="57">
        <v>0.2</v>
      </c>
      <c r="E23" s="55" t="s">
        <v>73</v>
      </c>
      <c r="F23" s="115">
        <v>0.05</v>
      </c>
    </row>
    <row r="24" spans="2:6" ht="12.6" customHeight="1" x14ac:dyDescent="0.2">
      <c r="B24" s="22" t="s">
        <v>72</v>
      </c>
      <c r="C24" s="57">
        <v>0.18</v>
      </c>
      <c r="D24" s="57">
        <v>0.2</v>
      </c>
      <c r="E24" s="55" t="s">
        <v>73</v>
      </c>
      <c r="F24" s="115">
        <v>0.05</v>
      </c>
    </row>
    <row r="25" spans="2:6" ht="16.5" customHeight="1" x14ac:dyDescent="0.2">
      <c r="B25" s="55" t="s">
        <v>74</v>
      </c>
      <c r="C25" s="57">
        <v>0.25</v>
      </c>
      <c r="D25" s="57">
        <v>0.15</v>
      </c>
      <c r="E25" s="55" t="s">
        <v>73</v>
      </c>
      <c r="F25" s="115">
        <v>0.05</v>
      </c>
    </row>
    <row r="26" spans="2:6" ht="16.5" customHeight="1" x14ac:dyDescent="0.2">
      <c r="B26" s="55" t="s">
        <v>75</v>
      </c>
      <c r="C26" s="57">
        <v>0.25</v>
      </c>
      <c r="D26" s="57">
        <v>0.15</v>
      </c>
      <c r="E26" s="55" t="s">
        <v>73</v>
      </c>
      <c r="F26" s="115">
        <v>0.05</v>
      </c>
    </row>
    <row r="27" spans="2:6" ht="12.6" customHeight="1" x14ac:dyDescent="0.2">
      <c r="B27" s="55" t="s">
        <v>76</v>
      </c>
      <c r="C27" s="57">
        <v>0.25</v>
      </c>
      <c r="D27" s="57">
        <v>0.15</v>
      </c>
      <c r="E27" s="55" t="s">
        <v>73</v>
      </c>
      <c r="F27" s="115">
        <v>0.05</v>
      </c>
    </row>
    <row r="28" spans="2:6" ht="12.6" customHeight="1" x14ac:dyDescent="0.2">
      <c r="B28" s="55" t="s">
        <v>77</v>
      </c>
      <c r="C28" s="57">
        <v>0.25</v>
      </c>
      <c r="D28" s="57">
        <v>0.15</v>
      </c>
      <c r="E28" s="55" t="s">
        <v>73</v>
      </c>
      <c r="F28" s="115">
        <v>0.05</v>
      </c>
    </row>
    <row r="29" spans="2:6" ht="12.6" customHeight="1" x14ac:dyDescent="0.2">
      <c r="B29" s="55" t="s">
        <v>78</v>
      </c>
      <c r="C29" s="57">
        <v>0.25</v>
      </c>
      <c r="D29" s="57">
        <v>0.15</v>
      </c>
      <c r="E29" s="55" t="s">
        <v>73</v>
      </c>
      <c r="F29" s="115">
        <v>0.05</v>
      </c>
    </row>
    <row r="30" spans="2:6" ht="12.6" customHeight="1" x14ac:dyDescent="0.2">
      <c r="B30" s="55" t="s">
        <v>79</v>
      </c>
      <c r="C30" s="57">
        <v>0.18</v>
      </c>
      <c r="D30" s="57">
        <v>0.2</v>
      </c>
      <c r="E30" s="55" t="s">
        <v>73</v>
      </c>
      <c r="F30" s="115">
        <v>0.05</v>
      </c>
    </row>
    <row r="31" spans="2:6" ht="12.6" customHeight="1" x14ac:dyDescent="0.2">
      <c r="B31" s="55" t="s">
        <v>80</v>
      </c>
      <c r="C31" s="57">
        <v>0.09</v>
      </c>
      <c r="D31" s="57">
        <v>0.15</v>
      </c>
      <c r="E31" s="55" t="s">
        <v>48</v>
      </c>
      <c r="F31" s="115">
        <v>0.05</v>
      </c>
    </row>
    <row r="32" spans="2:6" ht="12.6" customHeight="1" x14ac:dyDescent="0.2">
      <c r="B32" s="55" t="s">
        <v>237</v>
      </c>
      <c r="C32" s="57">
        <v>0.09</v>
      </c>
      <c r="D32" s="57">
        <v>0.15</v>
      </c>
      <c r="E32" s="55" t="s">
        <v>48</v>
      </c>
      <c r="F32" s="115">
        <v>0.05</v>
      </c>
    </row>
    <row r="33" spans="2:7" ht="12.6" customHeight="1" x14ac:dyDescent="0.2">
      <c r="B33" s="55" t="s">
        <v>81</v>
      </c>
      <c r="C33" s="57">
        <v>0.09</v>
      </c>
      <c r="D33" s="57">
        <v>0.15</v>
      </c>
      <c r="E33" s="55" t="s">
        <v>48</v>
      </c>
      <c r="F33" s="115">
        <v>0.05</v>
      </c>
    </row>
    <row r="34" spans="2:7" ht="12.6" customHeight="1" x14ac:dyDescent="0.2">
      <c r="B34" s="55" t="s">
        <v>82</v>
      </c>
      <c r="C34" s="57">
        <v>0.09</v>
      </c>
      <c r="D34" s="57">
        <v>0.15</v>
      </c>
      <c r="E34" s="55" t="s">
        <v>48</v>
      </c>
      <c r="F34" s="115">
        <v>0.05</v>
      </c>
    </row>
    <row r="35" spans="2:7" ht="12.6" customHeight="1" x14ac:dyDescent="0.2">
      <c r="B35" s="22" t="s">
        <v>47</v>
      </c>
      <c r="C35" s="57">
        <v>0.06</v>
      </c>
      <c r="D35" s="57">
        <v>0.06</v>
      </c>
      <c r="E35" s="22" t="s">
        <v>48</v>
      </c>
      <c r="F35" s="115">
        <v>0.05</v>
      </c>
    </row>
    <row r="36" spans="2:7" ht="12.6" customHeight="1" x14ac:dyDescent="0.2">
      <c r="B36" s="22" t="s">
        <v>83</v>
      </c>
      <c r="C36" s="57">
        <v>0.06</v>
      </c>
      <c r="D36" s="57">
        <v>0.06</v>
      </c>
      <c r="E36" s="22" t="s">
        <v>48</v>
      </c>
      <c r="F36" s="115">
        <v>0.05</v>
      </c>
    </row>
    <row r="37" spans="2:7" ht="12.6" customHeight="1" x14ac:dyDescent="0.2">
      <c r="B37" s="22" t="s">
        <v>84</v>
      </c>
      <c r="C37" s="57">
        <v>0.06</v>
      </c>
      <c r="D37" s="57">
        <v>0.06</v>
      </c>
      <c r="E37" s="22" t="s">
        <v>48</v>
      </c>
      <c r="F37" s="115">
        <v>0.05</v>
      </c>
    </row>
    <row r="38" spans="2:7" ht="12.6" customHeight="1" x14ac:dyDescent="0.2">
      <c r="B38" s="22" t="s">
        <v>85</v>
      </c>
      <c r="C38" s="57">
        <v>0.1</v>
      </c>
      <c r="D38" s="57">
        <v>0.15</v>
      </c>
      <c r="E38" s="22" t="s">
        <v>48</v>
      </c>
      <c r="F38" s="115">
        <v>0.05</v>
      </c>
    </row>
    <row r="39" spans="2:7" ht="12.6" customHeight="1" x14ac:dyDescent="0.2">
      <c r="B39" s="22" t="s">
        <v>86</v>
      </c>
      <c r="C39" s="57">
        <v>0.1</v>
      </c>
      <c r="D39" s="57">
        <v>0.15</v>
      </c>
      <c r="E39" s="22" t="s">
        <v>48</v>
      </c>
      <c r="F39" s="115">
        <v>0.05</v>
      </c>
    </row>
    <row r="40" spans="2:7" ht="12.6" customHeight="1" x14ac:dyDescent="0.2">
      <c r="B40" s="55" t="s">
        <v>204</v>
      </c>
      <c r="C40" s="57">
        <v>0.1</v>
      </c>
      <c r="D40" s="57">
        <v>0.15</v>
      </c>
      <c r="E40" s="22" t="s">
        <v>48</v>
      </c>
      <c r="F40" s="115">
        <v>0.05</v>
      </c>
    </row>
    <row r="41" spans="2:7" ht="12.6" customHeight="1" x14ac:dyDescent="0.2">
      <c r="B41" s="22" t="s">
        <v>87</v>
      </c>
      <c r="C41" s="57">
        <v>0.1</v>
      </c>
      <c r="D41" s="57">
        <v>0.15</v>
      </c>
      <c r="E41" s="22" t="s">
        <v>48</v>
      </c>
      <c r="F41" s="115">
        <v>0.05</v>
      </c>
    </row>
    <row r="42" spans="2:7" ht="12.6" customHeight="1" x14ac:dyDescent="0.2">
      <c r="B42" s="22" t="s">
        <v>88</v>
      </c>
      <c r="C42" s="57">
        <v>0.1</v>
      </c>
      <c r="D42" s="57">
        <v>0.15</v>
      </c>
      <c r="E42" s="22" t="s">
        <v>48</v>
      </c>
      <c r="F42" s="115">
        <v>0.05</v>
      </c>
    </row>
    <row r="43" spans="2:7" ht="12.6" customHeight="1" x14ac:dyDescent="0.2">
      <c r="B43" s="22" t="s">
        <v>89</v>
      </c>
      <c r="C43" s="57">
        <v>0.1</v>
      </c>
      <c r="D43" s="57">
        <v>0.15</v>
      </c>
      <c r="E43" s="22" t="s">
        <v>48</v>
      </c>
      <c r="F43" s="115">
        <v>0.05</v>
      </c>
    </row>
    <row r="44" spans="2:7" ht="12.6" customHeight="1" x14ac:dyDescent="0.2">
      <c r="B44" s="22" t="s">
        <v>90</v>
      </c>
      <c r="C44" s="57">
        <v>0.21</v>
      </c>
      <c r="D44" s="59">
        <v>0.21</v>
      </c>
      <c r="E44" s="22" t="s">
        <v>46</v>
      </c>
      <c r="F44" s="115">
        <v>0.09</v>
      </c>
      <c r="G44" s="116" t="s">
        <v>238</v>
      </c>
    </row>
    <row r="45" spans="2:7" ht="12.6" customHeight="1" x14ac:dyDescent="0.2">
      <c r="B45" s="22" t="s">
        <v>91</v>
      </c>
      <c r="C45" s="57">
        <v>0.18</v>
      </c>
      <c r="D45" s="57">
        <v>0.18</v>
      </c>
      <c r="E45" s="22" t="s">
        <v>49</v>
      </c>
      <c r="F45" s="115"/>
    </row>
    <row r="46" spans="2:7" ht="12.6" customHeight="1" x14ac:dyDescent="0.2">
      <c r="B46" s="22" t="s">
        <v>92</v>
      </c>
      <c r="C46" s="57">
        <v>0.18</v>
      </c>
      <c r="D46" s="57">
        <v>0.18</v>
      </c>
      <c r="E46" s="22" t="s">
        <v>49</v>
      </c>
      <c r="F46" s="115"/>
    </row>
    <row r="47" spans="2:7" ht="12.6" customHeight="1" x14ac:dyDescent="0.2">
      <c r="B47" s="22" t="s">
        <v>93</v>
      </c>
      <c r="C47" s="57">
        <v>0.18</v>
      </c>
      <c r="D47" s="57">
        <v>0.2</v>
      </c>
      <c r="E47" s="22" t="s">
        <v>49</v>
      </c>
      <c r="F47" s="115">
        <v>0.05</v>
      </c>
    </row>
    <row r="48" spans="2:7" ht="12.6" customHeight="1" x14ac:dyDescent="0.2">
      <c r="B48" s="22" t="s">
        <v>94</v>
      </c>
      <c r="C48" s="57">
        <v>0.25</v>
      </c>
      <c r="D48" s="59">
        <v>0.2</v>
      </c>
      <c r="E48" s="22" t="s">
        <v>1</v>
      </c>
      <c r="F48" s="115">
        <v>0.06</v>
      </c>
    </row>
    <row r="49" spans="2:6" ht="12.6" customHeight="1" x14ac:dyDescent="0.2">
      <c r="B49" s="22" t="s">
        <v>95</v>
      </c>
      <c r="C49" s="57">
        <v>0.21</v>
      </c>
      <c r="D49" s="57">
        <v>0.21</v>
      </c>
      <c r="E49" s="22" t="s">
        <v>97</v>
      </c>
      <c r="F49" s="115">
        <v>0.02</v>
      </c>
    </row>
    <row r="50" spans="2:6" x14ac:dyDescent="0.2">
      <c r="B50" s="22" t="s">
        <v>96</v>
      </c>
      <c r="C50" s="57">
        <v>0.21</v>
      </c>
      <c r="D50" s="57">
        <v>0.21</v>
      </c>
      <c r="E50" s="22" t="s">
        <v>97</v>
      </c>
      <c r="F50" s="115">
        <v>0.02</v>
      </c>
    </row>
    <row r="51" spans="2:6" x14ac:dyDescent="0.2">
      <c r="B51" s="22" t="s">
        <v>98</v>
      </c>
      <c r="C51" s="57">
        <v>0.24</v>
      </c>
      <c r="D51" s="57">
        <v>0.24</v>
      </c>
      <c r="E51" s="22" t="s">
        <v>97</v>
      </c>
      <c r="F51" s="115"/>
    </row>
    <row r="52" spans="2:6" x14ac:dyDescent="0.2">
      <c r="B52" s="22" t="s">
        <v>99</v>
      </c>
      <c r="C52" s="57">
        <v>0.24</v>
      </c>
      <c r="D52" s="57">
        <v>0.24</v>
      </c>
      <c r="E52" s="22" t="s">
        <v>97</v>
      </c>
      <c r="F52" s="115"/>
    </row>
    <row r="53" spans="2:6" x14ac:dyDescent="0.2">
      <c r="B53" s="22" t="s">
        <v>100</v>
      </c>
      <c r="C53" s="57">
        <v>0.24</v>
      </c>
      <c r="D53" s="57">
        <v>0.24</v>
      </c>
      <c r="E53" s="22" t="s">
        <v>97</v>
      </c>
      <c r="F53" s="115"/>
    </row>
    <row r="54" spans="2:6" ht="14.25" x14ac:dyDescent="0.2">
      <c r="B54" s="22" t="s">
        <v>101</v>
      </c>
      <c r="C54" s="57">
        <v>0.25</v>
      </c>
      <c r="D54" s="56">
        <v>5.3999999999999999E-2</v>
      </c>
      <c r="E54" s="55" t="s">
        <v>106</v>
      </c>
      <c r="F54" s="115"/>
    </row>
    <row r="55" spans="2:6" ht="14.25" x14ac:dyDescent="0.2">
      <c r="B55" s="22" t="s">
        <v>102</v>
      </c>
      <c r="C55" s="57">
        <v>0.25</v>
      </c>
      <c r="D55" s="56">
        <v>5.3999999999999999E-2</v>
      </c>
      <c r="E55" s="55" t="s">
        <v>106</v>
      </c>
      <c r="F55" s="115"/>
    </row>
    <row r="56" spans="2:6" ht="14.25" x14ac:dyDescent="0.2">
      <c r="B56" s="22" t="s">
        <v>103</v>
      </c>
      <c r="C56" s="57">
        <v>0.25</v>
      </c>
      <c r="D56" s="56">
        <v>5.3999999999999999E-2</v>
      </c>
      <c r="E56" s="55" t="s">
        <v>106</v>
      </c>
      <c r="F56" s="115"/>
    </row>
    <row r="57" spans="2:6" ht="14.25" x14ac:dyDescent="0.2">
      <c r="B57" s="22" t="s">
        <v>104</v>
      </c>
      <c r="C57" s="57">
        <v>0.25</v>
      </c>
      <c r="D57" s="56">
        <v>5.3999999999999999E-2</v>
      </c>
      <c r="E57" s="55" t="s">
        <v>106</v>
      </c>
      <c r="F57" s="115"/>
    </row>
    <row r="58" spans="2:6" ht="14.25" x14ac:dyDescent="0.2">
      <c r="B58" s="22" t="s">
        <v>105</v>
      </c>
      <c r="C58" s="54">
        <v>0.25</v>
      </c>
      <c r="D58" s="56">
        <v>5.3999999999999999E-2</v>
      </c>
      <c r="E58" s="55" t="s">
        <v>106</v>
      </c>
      <c r="F58" s="115"/>
    </row>
    <row r="59" spans="2:6" x14ac:dyDescent="0.2">
      <c r="B59" s="55" t="s">
        <v>107</v>
      </c>
      <c r="C59" s="54">
        <v>0.18</v>
      </c>
      <c r="D59" s="54">
        <v>0.2</v>
      </c>
      <c r="E59" s="55" t="s">
        <v>49</v>
      </c>
      <c r="F59" s="115">
        <v>0.05</v>
      </c>
    </row>
    <row r="60" spans="2:6" x14ac:dyDescent="0.2">
      <c r="B60" s="55" t="s">
        <v>108</v>
      </c>
      <c r="C60" s="54">
        <v>0.09</v>
      </c>
      <c r="D60" s="54">
        <v>0.15</v>
      </c>
      <c r="E60" s="55" t="s">
        <v>48</v>
      </c>
      <c r="F60" s="115">
        <v>0.05</v>
      </c>
    </row>
    <row r="61" spans="2:6" x14ac:dyDescent="0.2">
      <c r="B61" s="55" t="s">
        <v>109</v>
      </c>
      <c r="C61" s="54">
        <v>0.09</v>
      </c>
      <c r="D61" s="54">
        <v>0.15</v>
      </c>
      <c r="E61" s="55" t="s">
        <v>48</v>
      </c>
      <c r="F61" s="115">
        <v>0.05</v>
      </c>
    </row>
    <row r="62" spans="2:6" x14ac:dyDescent="0.2">
      <c r="B62" s="55" t="s">
        <v>110</v>
      </c>
      <c r="C62" s="54">
        <v>0.09</v>
      </c>
      <c r="D62" s="54">
        <v>0.15</v>
      </c>
      <c r="E62" s="55" t="s">
        <v>48</v>
      </c>
      <c r="F62" s="115">
        <v>0.05</v>
      </c>
    </row>
    <row r="63" spans="2:6" x14ac:dyDescent="0.2">
      <c r="B63" s="55" t="s">
        <v>111</v>
      </c>
      <c r="C63" s="54">
        <v>0.09</v>
      </c>
      <c r="D63" s="54">
        <v>0.15</v>
      </c>
      <c r="E63" s="55" t="s">
        <v>48</v>
      </c>
      <c r="F63" s="115">
        <v>0.05</v>
      </c>
    </row>
    <row r="64" spans="2:6" x14ac:dyDescent="0.2">
      <c r="B64" s="55" t="s">
        <v>112</v>
      </c>
      <c r="C64" s="54">
        <v>0.09</v>
      </c>
      <c r="D64" s="54">
        <v>0.09</v>
      </c>
      <c r="E64" s="22" t="s">
        <v>115</v>
      </c>
      <c r="F64" s="115">
        <v>3.1E-2</v>
      </c>
    </row>
    <row r="65" spans="2:6" x14ac:dyDescent="0.2">
      <c r="B65" s="55" t="s">
        <v>113</v>
      </c>
      <c r="C65" s="54">
        <v>0.09</v>
      </c>
      <c r="D65" s="54">
        <v>0.09</v>
      </c>
      <c r="E65" s="22" t="s">
        <v>115</v>
      </c>
      <c r="F65" s="115">
        <v>3.1E-2</v>
      </c>
    </row>
    <row r="66" spans="2:6" x14ac:dyDescent="0.2">
      <c r="B66" s="22" t="s">
        <v>114</v>
      </c>
      <c r="C66" s="54">
        <v>0.09</v>
      </c>
      <c r="D66" s="54">
        <v>0.09</v>
      </c>
      <c r="E66" s="22" t="s">
        <v>115</v>
      </c>
      <c r="F66" s="115">
        <v>3.1E-2</v>
      </c>
    </row>
    <row r="67" spans="2:6" x14ac:dyDescent="0.2">
      <c r="B67" s="22" t="s">
        <v>116</v>
      </c>
      <c r="C67" s="54">
        <v>0.09</v>
      </c>
      <c r="D67" s="73">
        <v>4.9000000000000002E-2</v>
      </c>
      <c r="E67" s="22" t="s">
        <v>115</v>
      </c>
      <c r="F67" s="115"/>
    </row>
    <row r="68" spans="2:6" x14ac:dyDescent="0.2">
      <c r="B68" s="22" t="s">
        <v>117</v>
      </c>
      <c r="C68" s="54">
        <v>0.09</v>
      </c>
      <c r="D68" s="73">
        <v>4.9000000000000002E-2</v>
      </c>
      <c r="E68" s="22" t="s">
        <v>115</v>
      </c>
      <c r="F68" s="115"/>
    </row>
    <row r="69" spans="2:6" x14ac:dyDescent="0.2">
      <c r="B69" s="22" t="s">
        <v>118</v>
      </c>
      <c r="C69" s="54">
        <v>0.09</v>
      </c>
      <c r="D69" s="73">
        <v>4.9000000000000002E-2</v>
      </c>
      <c r="E69" s="22" t="s">
        <v>115</v>
      </c>
      <c r="F69" s="115"/>
    </row>
    <row r="70" spans="2:6" x14ac:dyDescent="0.2">
      <c r="B70" s="22" t="s">
        <v>119</v>
      </c>
      <c r="C70" s="54">
        <v>0.09</v>
      </c>
      <c r="D70" s="73">
        <v>4.2999999999999997E-2</v>
      </c>
      <c r="E70" s="22" t="s">
        <v>123</v>
      </c>
      <c r="F70" s="115"/>
    </row>
    <row r="71" spans="2:6" x14ac:dyDescent="0.2">
      <c r="B71" s="22" t="s">
        <v>120</v>
      </c>
      <c r="C71" s="54">
        <v>0.09</v>
      </c>
      <c r="D71" s="73">
        <v>4.2999999999999997E-2</v>
      </c>
      <c r="E71" s="22" t="s">
        <v>123</v>
      </c>
      <c r="F71" s="115"/>
    </row>
    <row r="72" spans="2:6" x14ac:dyDescent="0.2">
      <c r="B72" s="22" t="s">
        <v>121</v>
      </c>
      <c r="C72" s="54">
        <v>0.09</v>
      </c>
      <c r="D72" s="73">
        <v>4.2999999999999997E-2</v>
      </c>
      <c r="E72" s="22" t="s">
        <v>123</v>
      </c>
      <c r="F72" s="115"/>
    </row>
    <row r="73" spans="2:6" x14ac:dyDescent="0.2">
      <c r="B73" s="22" t="s">
        <v>122</v>
      </c>
      <c r="C73" s="54">
        <v>0.09</v>
      </c>
      <c r="D73" s="73">
        <v>4.2999999999999997E-2</v>
      </c>
      <c r="E73" s="22" t="s">
        <v>123</v>
      </c>
      <c r="F73" s="115"/>
    </row>
    <row r="74" spans="2:6" x14ac:dyDescent="0.2">
      <c r="B74" s="22" t="s">
        <v>124</v>
      </c>
      <c r="C74" s="54">
        <v>0.15</v>
      </c>
      <c r="D74" s="54">
        <v>0.15</v>
      </c>
      <c r="E74" s="22" t="s">
        <v>48</v>
      </c>
      <c r="F74" s="115">
        <v>0.06</v>
      </c>
    </row>
    <row r="75" spans="2:6" x14ac:dyDescent="0.2">
      <c r="B75" s="22" t="s">
        <v>125</v>
      </c>
      <c r="C75" s="54">
        <v>0.15</v>
      </c>
      <c r="D75" s="54">
        <v>0.15</v>
      </c>
      <c r="E75" s="22" t="s">
        <v>48</v>
      </c>
      <c r="F75" s="115">
        <v>0.06</v>
      </c>
    </row>
    <row r="76" spans="2:6" x14ac:dyDescent="0.2">
      <c r="B76" s="22" t="s">
        <v>126</v>
      </c>
      <c r="C76" s="54">
        <v>0.21</v>
      </c>
      <c r="D76" s="54">
        <v>0.2</v>
      </c>
      <c r="E76" s="22" t="s">
        <v>48</v>
      </c>
      <c r="F76" s="115">
        <v>0.1</v>
      </c>
    </row>
    <row r="77" spans="2:6" x14ac:dyDescent="0.2">
      <c r="B77" s="22" t="s">
        <v>127</v>
      </c>
      <c r="C77" s="54">
        <v>0.21</v>
      </c>
      <c r="D77" s="54">
        <v>0.2</v>
      </c>
      <c r="E77" s="22" t="s">
        <v>48</v>
      </c>
      <c r="F77" s="115">
        <v>0.1</v>
      </c>
    </row>
    <row r="78" spans="2:6" x14ac:dyDescent="0.2">
      <c r="B78" s="22" t="s">
        <v>128</v>
      </c>
      <c r="C78" s="54">
        <v>0.21</v>
      </c>
      <c r="D78" s="54">
        <v>0.2</v>
      </c>
      <c r="E78" s="22" t="s">
        <v>48</v>
      </c>
      <c r="F78" s="115">
        <v>0.1</v>
      </c>
    </row>
    <row r="79" spans="2:6" x14ac:dyDescent="0.2">
      <c r="B79" s="22" t="s">
        <v>129</v>
      </c>
      <c r="C79" s="54">
        <v>0.25</v>
      </c>
      <c r="D79" s="54">
        <v>0.25</v>
      </c>
      <c r="E79" s="55" t="s">
        <v>133</v>
      </c>
      <c r="F79" s="115"/>
    </row>
    <row r="80" spans="2:6" x14ac:dyDescent="0.2">
      <c r="B80" s="22" t="s">
        <v>130</v>
      </c>
      <c r="C80" s="54">
        <v>0.25</v>
      </c>
      <c r="D80" s="54">
        <v>0.25</v>
      </c>
      <c r="E80" s="55" t="s">
        <v>133</v>
      </c>
      <c r="F80" s="115"/>
    </row>
    <row r="81" spans="2:6" x14ac:dyDescent="0.2">
      <c r="B81" s="55" t="s">
        <v>131</v>
      </c>
      <c r="C81" s="54">
        <v>0.25</v>
      </c>
      <c r="D81" s="54">
        <v>0.25</v>
      </c>
      <c r="E81" s="55" t="s">
        <v>133</v>
      </c>
      <c r="F81" s="115"/>
    </row>
    <row r="82" spans="2:6" x14ac:dyDescent="0.2">
      <c r="B82" s="55" t="s">
        <v>132</v>
      </c>
      <c r="C82" s="54">
        <v>0.25</v>
      </c>
      <c r="D82" s="54">
        <v>0.25</v>
      </c>
      <c r="E82" s="55" t="s">
        <v>133</v>
      </c>
      <c r="F82" s="115"/>
    </row>
    <row r="83" spans="2:6" x14ac:dyDescent="0.2">
      <c r="B83" s="22" t="s">
        <v>134</v>
      </c>
      <c r="C83" s="54">
        <v>0.06</v>
      </c>
      <c r="D83" s="54">
        <v>0.06</v>
      </c>
      <c r="E83" s="22" t="s">
        <v>48</v>
      </c>
      <c r="F83" s="115">
        <v>0.05</v>
      </c>
    </row>
    <row r="84" spans="2:6" x14ac:dyDescent="0.2">
      <c r="B84" s="22" t="s">
        <v>135</v>
      </c>
      <c r="C84" s="54">
        <v>0.06</v>
      </c>
      <c r="D84" s="54">
        <v>0.06</v>
      </c>
      <c r="E84" s="22" t="s">
        <v>48</v>
      </c>
      <c r="F84" s="115">
        <v>0.05</v>
      </c>
    </row>
    <row r="85" spans="2:6" x14ac:dyDescent="0.2">
      <c r="B85" s="22" t="s">
        <v>136</v>
      </c>
      <c r="C85" s="54">
        <v>0.18</v>
      </c>
      <c r="D85" s="54">
        <v>0.15</v>
      </c>
      <c r="E85" s="55" t="s">
        <v>73</v>
      </c>
      <c r="F85" s="115">
        <v>0.05</v>
      </c>
    </row>
    <row r="86" spans="2:6" x14ac:dyDescent="0.2">
      <c r="B86" s="22" t="s">
        <v>137</v>
      </c>
      <c r="C86" s="54">
        <v>0.18</v>
      </c>
      <c r="D86" s="54">
        <v>0.15</v>
      </c>
      <c r="E86" s="55" t="s">
        <v>73</v>
      </c>
      <c r="F86" s="115">
        <v>0.05</v>
      </c>
    </row>
    <row r="87" spans="2:6" x14ac:dyDescent="0.2">
      <c r="B87" s="22" t="s">
        <v>138</v>
      </c>
      <c r="C87" s="54">
        <v>0.18</v>
      </c>
      <c r="D87" s="54">
        <v>0.15</v>
      </c>
      <c r="E87" s="55" t="s">
        <v>73</v>
      </c>
      <c r="F87" s="115">
        <v>0.05</v>
      </c>
    </row>
    <row r="88" spans="2:6" x14ac:dyDescent="0.2">
      <c r="B88" s="22" t="s">
        <v>139</v>
      </c>
      <c r="C88" s="54">
        <v>0.18</v>
      </c>
      <c r="D88" s="54">
        <v>0.15</v>
      </c>
      <c r="E88" s="55" t="s">
        <v>73</v>
      </c>
      <c r="F88" s="115">
        <v>0.05</v>
      </c>
    </row>
    <row r="89" spans="2:6" x14ac:dyDescent="0.2">
      <c r="B89" s="22" t="s">
        <v>140</v>
      </c>
      <c r="C89" s="54">
        <v>0.18</v>
      </c>
      <c r="D89" s="54">
        <v>0.2</v>
      </c>
      <c r="E89" s="22" t="s">
        <v>49</v>
      </c>
      <c r="F89" s="115">
        <v>0.05</v>
      </c>
    </row>
    <row r="90" spans="2:6" x14ac:dyDescent="0.2">
      <c r="B90" s="22" t="s">
        <v>141</v>
      </c>
      <c r="C90" s="54">
        <v>0.18</v>
      </c>
      <c r="D90" s="54">
        <v>0.2</v>
      </c>
      <c r="E90" s="22" t="s">
        <v>49</v>
      </c>
      <c r="F90" s="115">
        <v>0.05</v>
      </c>
    </row>
    <row r="91" spans="2:6" x14ac:dyDescent="0.2">
      <c r="B91" s="22" t="s">
        <v>142</v>
      </c>
      <c r="C91" s="54">
        <v>0.25</v>
      </c>
      <c r="D91" s="58" t="s">
        <v>203</v>
      </c>
      <c r="E91" s="22" t="s">
        <v>1</v>
      </c>
      <c r="F91" s="115"/>
    </row>
    <row r="92" spans="2:6" x14ac:dyDescent="0.2">
      <c r="B92" s="22" t="s">
        <v>143</v>
      </c>
      <c r="C92" s="54">
        <v>0.25</v>
      </c>
      <c r="D92" s="58" t="s">
        <v>203</v>
      </c>
      <c r="E92" s="22" t="s">
        <v>1</v>
      </c>
      <c r="F92" s="115"/>
    </row>
    <row r="93" spans="2:6" x14ac:dyDescent="0.2">
      <c r="B93" s="22" t="s">
        <v>144</v>
      </c>
      <c r="C93" s="54">
        <v>0.25</v>
      </c>
      <c r="D93" s="58" t="s">
        <v>203</v>
      </c>
      <c r="E93" s="22" t="s">
        <v>1</v>
      </c>
      <c r="F93" s="115"/>
    </row>
    <row r="94" spans="2:6" ht="14.25" x14ac:dyDescent="0.2">
      <c r="B94" s="22" t="s">
        <v>145</v>
      </c>
      <c r="C94" s="54">
        <v>0.25</v>
      </c>
      <c r="D94" s="74">
        <v>0.121</v>
      </c>
      <c r="E94" s="55" t="s">
        <v>148</v>
      </c>
      <c r="F94" s="115"/>
    </row>
    <row r="95" spans="2:6" ht="14.25" x14ac:dyDescent="0.2">
      <c r="B95" s="22" t="s">
        <v>146</v>
      </c>
      <c r="C95" s="54">
        <v>0.25</v>
      </c>
      <c r="D95" s="74">
        <v>0.121</v>
      </c>
      <c r="E95" s="55" t="s">
        <v>148</v>
      </c>
      <c r="F95" s="115"/>
    </row>
    <row r="96" spans="2:6" ht="14.25" x14ac:dyDescent="0.2">
      <c r="B96" s="22" t="s">
        <v>147</v>
      </c>
      <c r="C96" s="54">
        <v>0.25</v>
      </c>
      <c r="D96" s="74">
        <v>0.121</v>
      </c>
      <c r="E96" s="55" t="s">
        <v>148</v>
      </c>
      <c r="F96" s="115"/>
    </row>
    <row r="97" spans="2:6" x14ac:dyDescent="0.2">
      <c r="B97" s="55" t="s">
        <v>149</v>
      </c>
      <c r="C97" s="54">
        <v>0.18</v>
      </c>
      <c r="D97" s="54">
        <v>0.18</v>
      </c>
      <c r="E97" s="55" t="s">
        <v>49</v>
      </c>
      <c r="F97" s="115"/>
    </row>
    <row r="98" spans="2:6" x14ac:dyDescent="0.2">
      <c r="B98" s="55" t="s">
        <v>150</v>
      </c>
      <c r="C98" s="54">
        <v>0.18</v>
      </c>
      <c r="D98" s="54">
        <v>0.18</v>
      </c>
      <c r="E98" s="55" t="s">
        <v>49</v>
      </c>
      <c r="F98" s="115"/>
    </row>
    <row r="99" spans="2:6" x14ac:dyDescent="0.2">
      <c r="B99" s="55" t="s">
        <v>151</v>
      </c>
      <c r="C99" s="54">
        <v>0.12</v>
      </c>
      <c r="D99" s="54">
        <v>0.2</v>
      </c>
      <c r="E99" s="55" t="s">
        <v>48</v>
      </c>
      <c r="F99" s="115">
        <v>0.05</v>
      </c>
    </row>
    <row r="100" spans="2:6" x14ac:dyDescent="0.2">
      <c r="B100" s="55" t="s">
        <v>152</v>
      </c>
      <c r="C100" s="54">
        <v>0.12</v>
      </c>
      <c r="D100" s="54">
        <v>0.2</v>
      </c>
      <c r="E100" s="55" t="s">
        <v>48</v>
      </c>
      <c r="F100" s="115">
        <v>0.05</v>
      </c>
    </row>
    <row r="101" spans="2:6" x14ac:dyDescent="0.2">
      <c r="B101" s="55" t="s">
        <v>153</v>
      </c>
      <c r="C101" s="54">
        <v>0.12</v>
      </c>
      <c r="D101" s="54">
        <v>0.2</v>
      </c>
      <c r="E101" s="55" t="s">
        <v>48</v>
      </c>
      <c r="F101" s="115">
        <v>0.05</v>
      </c>
    </row>
    <row r="102" spans="2:6" x14ac:dyDescent="0.2">
      <c r="B102" s="55" t="s">
        <v>154</v>
      </c>
      <c r="C102" s="54">
        <v>0.06</v>
      </c>
      <c r="D102" s="54">
        <v>0.06</v>
      </c>
      <c r="E102" s="55" t="s">
        <v>48</v>
      </c>
      <c r="F102" s="115">
        <v>0.05</v>
      </c>
    </row>
    <row r="103" spans="2:6" x14ac:dyDescent="0.2">
      <c r="B103" s="55" t="s">
        <v>155</v>
      </c>
      <c r="C103" s="54">
        <v>0.06</v>
      </c>
      <c r="D103" s="54">
        <v>0.06</v>
      </c>
      <c r="E103" s="55" t="s">
        <v>48</v>
      </c>
      <c r="F103" s="115">
        <v>0.05</v>
      </c>
    </row>
    <row r="104" spans="2:6" x14ac:dyDescent="0.2">
      <c r="B104" s="55" t="s">
        <v>156</v>
      </c>
      <c r="C104" s="54">
        <v>0.06</v>
      </c>
      <c r="D104" s="54">
        <v>0.06</v>
      </c>
      <c r="E104" s="55" t="s">
        <v>48</v>
      </c>
      <c r="F104" s="115">
        <v>0.05</v>
      </c>
    </row>
    <row r="105" spans="2:6" x14ac:dyDescent="0.2">
      <c r="B105" s="55" t="s">
        <v>157</v>
      </c>
      <c r="C105" s="54">
        <v>0.27</v>
      </c>
      <c r="D105" s="54">
        <v>0.27</v>
      </c>
      <c r="E105" s="55" t="s">
        <v>160</v>
      </c>
      <c r="F105" s="115">
        <v>0.06</v>
      </c>
    </row>
    <row r="106" spans="2:6" x14ac:dyDescent="0.2">
      <c r="B106" s="55" t="s">
        <v>158</v>
      </c>
      <c r="C106" s="54">
        <v>0.27</v>
      </c>
      <c r="D106" s="54">
        <v>0.27</v>
      </c>
      <c r="E106" s="55" t="s">
        <v>160</v>
      </c>
      <c r="F106" s="115">
        <v>0.06</v>
      </c>
    </row>
    <row r="107" spans="2:6" x14ac:dyDescent="0.2">
      <c r="B107" s="55" t="s">
        <v>159</v>
      </c>
      <c r="C107" s="54">
        <v>0.27</v>
      </c>
      <c r="D107" s="54">
        <v>0.27</v>
      </c>
      <c r="E107" s="55" t="s">
        <v>160</v>
      </c>
      <c r="F107" s="115">
        <v>0.06</v>
      </c>
    </row>
    <row r="108" spans="2:6" x14ac:dyDescent="0.2">
      <c r="B108" s="55" t="s">
        <v>161</v>
      </c>
      <c r="C108" s="54">
        <v>0.27</v>
      </c>
      <c r="D108" s="54">
        <v>0.27</v>
      </c>
      <c r="E108" s="55" t="s">
        <v>160</v>
      </c>
      <c r="F108" s="115">
        <v>0.06</v>
      </c>
    </row>
    <row r="109" spans="2:6" x14ac:dyDescent="0.2">
      <c r="B109" s="55" t="s">
        <v>162</v>
      </c>
      <c r="C109" s="54">
        <v>0.15</v>
      </c>
      <c r="D109" s="54">
        <v>0.15</v>
      </c>
      <c r="E109" s="55" t="s">
        <v>48</v>
      </c>
      <c r="F109" s="115">
        <v>0.06</v>
      </c>
    </row>
    <row r="110" spans="2:6" x14ac:dyDescent="0.2">
      <c r="B110" s="55" t="s">
        <v>163</v>
      </c>
      <c r="C110" s="54">
        <v>0.15</v>
      </c>
      <c r="D110" s="54">
        <v>0.15</v>
      </c>
      <c r="E110" s="55" t="s">
        <v>48</v>
      </c>
      <c r="F110" s="115">
        <v>0.06</v>
      </c>
    </row>
    <row r="111" spans="2:6" x14ac:dyDescent="0.2">
      <c r="B111" s="55" t="s">
        <v>164</v>
      </c>
      <c r="C111" s="54">
        <v>0.15</v>
      </c>
      <c r="D111" s="54">
        <v>0.15</v>
      </c>
      <c r="E111" s="55" t="s">
        <v>48</v>
      </c>
      <c r="F111" s="115">
        <v>0.06</v>
      </c>
    </row>
    <row r="112" spans="2:6" x14ac:dyDescent="0.2">
      <c r="B112" s="55" t="s">
        <v>165</v>
      </c>
      <c r="C112" s="54">
        <v>0.15</v>
      </c>
      <c r="D112" s="54">
        <v>0.15</v>
      </c>
      <c r="E112" s="55" t="s">
        <v>48</v>
      </c>
      <c r="F112" s="115">
        <v>0.06</v>
      </c>
    </row>
    <row r="113" spans="2:6" x14ac:dyDescent="0.2">
      <c r="B113" s="55" t="s">
        <v>166</v>
      </c>
      <c r="C113" s="54">
        <v>0.15</v>
      </c>
      <c r="D113" s="54">
        <v>0.15</v>
      </c>
      <c r="E113" s="55" t="s">
        <v>48</v>
      </c>
      <c r="F113" s="115">
        <v>0.06</v>
      </c>
    </row>
    <row r="114" spans="2:6" x14ac:dyDescent="0.2">
      <c r="B114" s="55" t="s">
        <v>167</v>
      </c>
      <c r="C114" s="54">
        <v>0.27</v>
      </c>
      <c r="D114" s="54">
        <v>0.27</v>
      </c>
      <c r="E114" s="55" t="s">
        <v>97</v>
      </c>
      <c r="F114" s="115"/>
    </row>
    <row r="115" spans="2:6" x14ac:dyDescent="0.2">
      <c r="B115" s="55" t="s">
        <v>168</v>
      </c>
      <c r="C115" s="54">
        <v>0.27</v>
      </c>
      <c r="D115" s="54">
        <v>0.27</v>
      </c>
      <c r="E115" s="55" t="s">
        <v>97</v>
      </c>
      <c r="F115" s="115"/>
    </row>
    <row r="116" spans="2:6" x14ac:dyDescent="0.2">
      <c r="B116" s="55" t="s">
        <v>169</v>
      </c>
      <c r="C116" s="54">
        <v>0.27</v>
      </c>
      <c r="D116" s="54">
        <v>0.27</v>
      </c>
      <c r="E116" s="55" t="s">
        <v>97</v>
      </c>
      <c r="F116" s="115"/>
    </row>
    <row r="117" spans="2:6" x14ac:dyDescent="0.2">
      <c r="B117" s="55" t="s">
        <v>170</v>
      </c>
      <c r="C117" s="54">
        <v>0.21</v>
      </c>
      <c r="D117" s="58" t="s">
        <v>203</v>
      </c>
      <c r="E117" s="55" t="s">
        <v>97</v>
      </c>
      <c r="F117" s="115"/>
    </row>
    <row r="118" spans="2:6" x14ac:dyDescent="0.2">
      <c r="B118" s="55" t="s">
        <v>171</v>
      </c>
      <c r="C118" s="54">
        <v>0.12</v>
      </c>
      <c r="D118" s="54">
        <v>0.15</v>
      </c>
      <c r="E118" s="55" t="s">
        <v>62</v>
      </c>
      <c r="F118" s="115">
        <v>0.05</v>
      </c>
    </row>
    <row r="119" spans="2:6" x14ac:dyDescent="0.2">
      <c r="B119" s="55" t="s">
        <v>172</v>
      </c>
      <c r="C119" s="54">
        <v>0.12</v>
      </c>
      <c r="D119" s="54">
        <v>0.15</v>
      </c>
      <c r="E119" s="55" t="s">
        <v>62</v>
      </c>
      <c r="F119" s="115">
        <v>0.05</v>
      </c>
    </row>
    <row r="120" spans="2:6" x14ac:dyDescent="0.2">
      <c r="B120" s="55" t="s">
        <v>173</v>
      </c>
      <c r="C120" s="54">
        <v>0.12</v>
      </c>
      <c r="D120" s="54">
        <v>0.15</v>
      </c>
      <c r="E120" s="55" t="s">
        <v>62</v>
      </c>
      <c r="F120" s="115">
        <v>0.05</v>
      </c>
    </row>
    <row r="121" spans="2:6" x14ac:dyDescent="0.2">
      <c r="B121" s="55" t="s">
        <v>174</v>
      </c>
      <c r="C121" s="54">
        <v>0.12</v>
      </c>
      <c r="D121" s="54">
        <v>0.15</v>
      </c>
      <c r="E121" s="55" t="s">
        <v>62</v>
      </c>
      <c r="F121" s="115">
        <v>0.05</v>
      </c>
    </row>
    <row r="122" spans="2:6" x14ac:dyDescent="0.2">
      <c r="B122" s="55" t="s">
        <v>175</v>
      </c>
      <c r="C122" s="54">
        <v>0.15</v>
      </c>
      <c r="D122" s="58" t="s">
        <v>203</v>
      </c>
      <c r="E122" s="55" t="s">
        <v>1</v>
      </c>
      <c r="F122" s="115"/>
    </row>
    <row r="123" spans="2:6" x14ac:dyDescent="0.2">
      <c r="B123" s="55" t="s">
        <v>176</v>
      </c>
      <c r="C123" s="54">
        <v>0.15</v>
      </c>
      <c r="D123" s="58" t="s">
        <v>203</v>
      </c>
      <c r="E123" s="55" t="s">
        <v>1</v>
      </c>
      <c r="F123" s="115"/>
    </row>
    <row r="124" spans="2:6" x14ac:dyDescent="0.2">
      <c r="B124" s="55" t="s">
        <v>177</v>
      </c>
      <c r="C124" s="54">
        <v>0.15</v>
      </c>
      <c r="D124" s="58" t="s">
        <v>203</v>
      </c>
      <c r="E124" s="55" t="s">
        <v>1</v>
      </c>
      <c r="F124" s="115"/>
    </row>
    <row r="125" spans="2:6" ht="14.25" x14ac:dyDescent="0.2">
      <c r="B125" s="55" t="s">
        <v>178</v>
      </c>
      <c r="C125" s="54">
        <v>0.25</v>
      </c>
      <c r="D125" s="74">
        <v>0.152</v>
      </c>
      <c r="E125" s="55" t="s">
        <v>148</v>
      </c>
      <c r="F125" s="115"/>
    </row>
    <row r="126" spans="2:6" ht="14.25" x14ac:dyDescent="0.2">
      <c r="B126" s="55" t="s">
        <v>179</v>
      </c>
      <c r="C126" s="54">
        <v>0.25</v>
      </c>
      <c r="D126" s="74">
        <v>0.152</v>
      </c>
      <c r="E126" s="55" t="s">
        <v>148</v>
      </c>
      <c r="F126" s="115"/>
    </row>
    <row r="127" spans="2:6" ht="14.25" x14ac:dyDescent="0.2">
      <c r="B127" s="55" t="s">
        <v>180</v>
      </c>
      <c r="C127" s="54">
        <v>0.25</v>
      </c>
      <c r="D127" s="74">
        <v>0.152</v>
      </c>
      <c r="E127" s="55" t="s">
        <v>148</v>
      </c>
      <c r="F127" s="115"/>
    </row>
    <row r="128" spans="2:6" ht="14.25" x14ac:dyDescent="0.2">
      <c r="B128" s="55" t="s">
        <v>181</v>
      </c>
      <c r="C128" s="54">
        <v>0.25</v>
      </c>
      <c r="D128" s="74">
        <v>0.152</v>
      </c>
      <c r="E128" s="55" t="s">
        <v>148</v>
      </c>
      <c r="F128" s="115"/>
    </row>
    <row r="129" spans="2:6" ht="14.25" x14ac:dyDescent="0.2">
      <c r="B129" s="55" t="s">
        <v>182</v>
      </c>
      <c r="C129" s="54">
        <v>0.25</v>
      </c>
      <c r="D129" s="74">
        <v>0.152</v>
      </c>
      <c r="E129" s="55" t="s">
        <v>148</v>
      </c>
      <c r="F129" s="115"/>
    </row>
    <row r="130" spans="2:6" x14ac:dyDescent="0.2">
      <c r="B130" s="55" t="s">
        <v>183</v>
      </c>
      <c r="C130" s="54">
        <v>0.18</v>
      </c>
      <c r="D130" s="54">
        <v>0.18</v>
      </c>
      <c r="E130" s="55" t="s">
        <v>186</v>
      </c>
      <c r="F130" s="115"/>
    </row>
    <row r="131" spans="2:6" x14ac:dyDescent="0.2">
      <c r="B131" s="55" t="s">
        <v>184</v>
      </c>
      <c r="C131" s="54">
        <v>0.18</v>
      </c>
      <c r="D131" s="54">
        <v>0.18</v>
      </c>
      <c r="E131" s="55" t="s">
        <v>186</v>
      </c>
      <c r="F131" s="115"/>
    </row>
    <row r="132" spans="2:6" x14ac:dyDescent="0.2">
      <c r="B132" s="55" t="s">
        <v>185</v>
      </c>
      <c r="C132" s="54">
        <v>0.18</v>
      </c>
      <c r="D132" s="54">
        <v>0.18</v>
      </c>
      <c r="E132" s="55" t="s">
        <v>186</v>
      </c>
      <c r="F132" s="115"/>
    </row>
    <row r="133" spans="2:6" x14ac:dyDescent="0.2">
      <c r="B133" s="55" t="s">
        <v>187</v>
      </c>
      <c r="C133" s="54">
        <v>0.2</v>
      </c>
      <c r="D133" s="54">
        <v>0.2</v>
      </c>
      <c r="E133" s="55" t="s">
        <v>189</v>
      </c>
      <c r="F133" s="115"/>
    </row>
    <row r="134" spans="2:6" x14ac:dyDescent="0.2">
      <c r="B134" s="55" t="s">
        <v>188</v>
      </c>
      <c r="C134" s="54">
        <v>0.2</v>
      </c>
      <c r="D134" s="54">
        <v>0.2</v>
      </c>
      <c r="E134" s="55" t="s">
        <v>189</v>
      </c>
      <c r="F134" s="115"/>
    </row>
    <row r="135" spans="2:6" x14ac:dyDescent="0.2">
      <c r="B135" s="55" t="s">
        <v>190</v>
      </c>
      <c r="C135" s="54">
        <v>0.2</v>
      </c>
      <c r="D135" s="54">
        <v>0.2</v>
      </c>
      <c r="E135" s="55" t="s">
        <v>189</v>
      </c>
      <c r="F135" s="115"/>
    </row>
    <row r="136" spans="2:6" x14ac:dyDescent="0.2">
      <c r="B136" s="55" t="s">
        <v>191</v>
      </c>
      <c r="C136" s="54">
        <v>0.2</v>
      </c>
      <c r="D136" s="54">
        <v>0.2</v>
      </c>
      <c r="E136" s="55" t="s">
        <v>189</v>
      </c>
      <c r="F136" s="115"/>
    </row>
    <row r="137" spans="2:6" x14ac:dyDescent="0.2">
      <c r="B137" s="55" t="s">
        <v>192</v>
      </c>
      <c r="C137" s="54">
        <v>0.18</v>
      </c>
      <c r="D137" s="54">
        <v>0.15</v>
      </c>
      <c r="E137" s="55" t="s">
        <v>48</v>
      </c>
      <c r="F137" s="115">
        <v>0.06</v>
      </c>
    </row>
    <row r="138" spans="2:6" x14ac:dyDescent="0.2">
      <c r="B138" s="55" t="s">
        <v>193</v>
      </c>
      <c r="C138" s="54">
        <v>0.18</v>
      </c>
      <c r="D138" s="54">
        <v>0.15</v>
      </c>
      <c r="E138" s="55" t="s">
        <v>48</v>
      </c>
      <c r="F138" s="115">
        <v>0.06</v>
      </c>
    </row>
    <row r="139" spans="2:6" x14ac:dyDescent="0.2">
      <c r="B139" s="55" t="s">
        <v>194</v>
      </c>
      <c r="C139" s="54">
        <v>0.24</v>
      </c>
      <c r="D139" s="54">
        <v>0.24</v>
      </c>
      <c r="E139" s="55" t="s">
        <v>160</v>
      </c>
      <c r="F139" s="115">
        <v>7.5999999999999998E-2</v>
      </c>
    </row>
    <row r="140" spans="2:6" x14ac:dyDescent="0.2">
      <c r="B140" s="55" t="s">
        <v>195</v>
      </c>
      <c r="C140" s="54">
        <v>0.24</v>
      </c>
      <c r="D140" s="54">
        <v>0.24</v>
      </c>
      <c r="E140" s="55" t="s">
        <v>160</v>
      </c>
      <c r="F140" s="115">
        <v>7.5999999999999998E-2</v>
      </c>
    </row>
    <row r="141" spans="2:6" x14ac:dyDescent="0.2">
      <c r="B141" s="55" t="s">
        <v>196</v>
      </c>
      <c r="C141" s="54">
        <v>0.24</v>
      </c>
      <c r="D141" s="54">
        <v>0.24</v>
      </c>
      <c r="E141" s="55" t="s">
        <v>160</v>
      </c>
      <c r="F141" s="115">
        <v>7.5999999999999998E-2</v>
      </c>
    </row>
    <row r="142" spans="2:6" x14ac:dyDescent="0.2">
      <c r="B142" s="55" t="s">
        <v>197</v>
      </c>
      <c r="C142" s="54">
        <v>0.24</v>
      </c>
      <c r="D142" s="54">
        <v>0.24</v>
      </c>
      <c r="E142" s="55" t="s">
        <v>160</v>
      </c>
      <c r="F142" s="115">
        <v>7.5999999999999998E-2</v>
      </c>
    </row>
    <row r="143" spans="2:6" x14ac:dyDescent="0.2">
      <c r="B143" s="55" t="s">
        <v>198</v>
      </c>
      <c r="C143" s="54">
        <v>0.24</v>
      </c>
      <c r="D143" s="54">
        <v>0.24</v>
      </c>
      <c r="E143" s="55" t="s">
        <v>160</v>
      </c>
      <c r="F143" s="115">
        <v>7.5999999999999998E-2</v>
      </c>
    </row>
    <row r="144" spans="2:6" x14ac:dyDescent="0.2">
      <c r="B144" s="55" t="s">
        <v>199</v>
      </c>
      <c r="C144" s="54">
        <v>0.24</v>
      </c>
      <c r="D144" s="54">
        <v>0.24</v>
      </c>
      <c r="E144" s="55" t="s">
        <v>160</v>
      </c>
      <c r="F144" s="115">
        <v>7.5999999999999998E-2</v>
      </c>
    </row>
    <row r="145" spans="2:6" x14ac:dyDescent="0.2">
      <c r="B145" s="55" t="s">
        <v>200</v>
      </c>
      <c r="C145" s="54">
        <v>0.24</v>
      </c>
      <c r="D145" s="54">
        <v>0.24</v>
      </c>
      <c r="E145" s="55" t="s">
        <v>160</v>
      </c>
      <c r="F145" s="115">
        <v>7.5999999999999998E-2</v>
      </c>
    </row>
    <row r="146" spans="2:6" x14ac:dyDescent="0.2">
      <c r="B146" s="55" t="s">
        <v>201</v>
      </c>
      <c r="C146" s="54">
        <v>0.12</v>
      </c>
      <c r="D146" s="54">
        <v>0.15</v>
      </c>
      <c r="E146" s="55" t="s">
        <v>73</v>
      </c>
      <c r="F146" s="115">
        <v>0.05</v>
      </c>
    </row>
    <row r="147" spans="2:6" x14ac:dyDescent="0.2">
      <c r="B147" s="55" t="s">
        <v>202</v>
      </c>
      <c r="C147" s="54">
        <v>0.12</v>
      </c>
      <c r="D147" s="54">
        <v>0.15</v>
      </c>
      <c r="E147" s="55" t="s">
        <v>73</v>
      </c>
      <c r="F147" s="115">
        <v>0.05</v>
      </c>
    </row>
    <row r="148" spans="2:6" x14ac:dyDescent="0.2">
      <c r="B148" s="22" t="s">
        <v>211</v>
      </c>
      <c r="C148" s="54">
        <v>0.24</v>
      </c>
      <c r="D148" s="54">
        <v>0.24</v>
      </c>
      <c r="E148" s="22" t="s">
        <v>46</v>
      </c>
      <c r="F148" s="115"/>
    </row>
    <row r="149" spans="2:6" x14ac:dyDescent="0.2">
      <c r="B149" s="55" t="s">
        <v>210</v>
      </c>
      <c r="C149" s="54">
        <v>0.24</v>
      </c>
      <c r="D149" s="54">
        <v>0.24</v>
      </c>
      <c r="E149" s="55" t="s">
        <v>46</v>
      </c>
      <c r="F149" s="115"/>
    </row>
    <row r="150" spans="2:6" x14ac:dyDescent="0.2">
      <c r="B150" s="22" t="s">
        <v>212</v>
      </c>
      <c r="C150" s="54">
        <v>0.24</v>
      </c>
      <c r="D150" s="54">
        <v>0.24</v>
      </c>
      <c r="E150" s="22" t="s">
        <v>46</v>
      </c>
      <c r="F150" s="115"/>
    </row>
    <row r="151" spans="2:6" x14ac:dyDescent="0.2">
      <c r="F151" s="115"/>
    </row>
    <row r="152" spans="2:6" x14ac:dyDescent="0.2">
      <c r="F152" s="115"/>
    </row>
    <row r="153" spans="2:6" x14ac:dyDescent="0.2">
      <c r="F153" s="115"/>
    </row>
    <row r="154" spans="2:6" x14ac:dyDescent="0.2">
      <c r="B154" s="22" t="s">
        <v>208</v>
      </c>
      <c r="C154" s="54">
        <v>1</v>
      </c>
      <c r="D154" s="54">
        <v>1</v>
      </c>
      <c r="E154" s="22" t="s">
        <v>209</v>
      </c>
      <c r="F154" s="115"/>
    </row>
    <row r="155" spans="2:6" x14ac:dyDescent="0.2">
      <c r="F155" s="115"/>
    </row>
    <row r="156" spans="2:6" x14ac:dyDescent="0.2">
      <c r="F156" s="115"/>
    </row>
    <row r="157" spans="2:6" x14ac:dyDescent="0.2">
      <c r="F157" s="115"/>
    </row>
    <row r="158" spans="2:6" x14ac:dyDescent="0.2">
      <c r="F158" s="115"/>
    </row>
    <row r="159" spans="2:6" x14ac:dyDescent="0.2">
      <c r="F159" s="115"/>
    </row>
    <row r="160" spans="2:6" x14ac:dyDescent="0.2">
      <c r="F160" s="115"/>
    </row>
    <row r="161" spans="6:6" x14ac:dyDescent="0.2">
      <c r="F161" s="115"/>
    </row>
    <row r="162" spans="6:6" x14ac:dyDescent="0.2">
      <c r="F162" s="115"/>
    </row>
    <row r="163" spans="6:6" x14ac:dyDescent="0.2">
      <c r="F163" s="115"/>
    </row>
    <row r="164" spans="6:6" x14ac:dyDescent="0.2">
      <c r="F164" s="115"/>
    </row>
    <row r="165" spans="6:6" x14ac:dyDescent="0.2">
      <c r="F165" s="115"/>
    </row>
    <row r="166" spans="6:6" x14ac:dyDescent="0.2">
      <c r="F166" s="115"/>
    </row>
    <row r="167" spans="6:6" x14ac:dyDescent="0.2">
      <c r="F167" s="115"/>
    </row>
    <row r="168" spans="6:6" x14ac:dyDescent="0.2">
      <c r="F168" s="115"/>
    </row>
    <row r="169" spans="6:6" x14ac:dyDescent="0.2">
      <c r="F169" s="115"/>
    </row>
    <row r="170" spans="6:6" x14ac:dyDescent="0.2">
      <c r="F170" s="115"/>
    </row>
    <row r="171" spans="6:6" x14ac:dyDescent="0.2">
      <c r="F171" s="115"/>
    </row>
    <row r="172" spans="6:6" x14ac:dyDescent="0.2">
      <c r="F172" s="115"/>
    </row>
    <row r="173" spans="6:6" x14ac:dyDescent="0.2">
      <c r="F173" s="115"/>
    </row>
    <row r="174" spans="6:6" x14ac:dyDescent="0.2">
      <c r="F174" s="115"/>
    </row>
    <row r="175" spans="6:6" x14ac:dyDescent="0.2">
      <c r="F175" s="115"/>
    </row>
    <row r="176" spans="6:6" x14ac:dyDescent="0.2">
      <c r="F176" s="115"/>
    </row>
    <row r="177" spans="6:6" x14ac:dyDescent="0.2">
      <c r="F177" s="115"/>
    </row>
    <row r="178" spans="6:6" x14ac:dyDescent="0.2">
      <c r="F178" s="115"/>
    </row>
    <row r="179" spans="6:6" x14ac:dyDescent="0.2">
      <c r="F179" s="115"/>
    </row>
    <row r="180" spans="6:6" x14ac:dyDescent="0.2">
      <c r="F180" s="115"/>
    </row>
    <row r="181" spans="6:6" x14ac:dyDescent="0.2">
      <c r="F181" s="115"/>
    </row>
    <row r="182" spans="6:6" x14ac:dyDescent="0.2">
      <c r="F182" s="115"/>
    </row>
    <row r="183" spans="6:6" x14ac:dyDescent="0.2">
      <c r="F183" s="115"/>
    </row>
    <row r="184" spans="6:6" x14ac:dyDescent="0.2">
      <c r="F184" s="115"/>
    </row>
    <row r="185" spans="6:6" x14ac:dyDescent="0.2">
      <c r="F185" s="115"/>
    </row>
    <row r="186" spans="6:6" x14ac:dyDescent="0.2">
      <c r="F186" s="115"/>
    </row>
    <row r="187" spans="6:6" x14ac:dyDescent="0.2">
      <c r="F187" s="115"/>
    </row>
    <row r="188" spans="6:6" x14ac:dyDescent="0.2">
      <c r="F188" s="115"/>
    </row>
    <row r="189" spans="6:6" x14ac:dyDescent="0.2">
      <c r="F189" s="115"/>
    </row>
    <row r="190" spans="6:6" x14ac:dyDescent="0.2">
      <c r="F190" s="115"/>
    </row>
    <row r="191" spans="6:6" x14ac:dyDescent="0.2">
      <c r="F191" s="115"/>
    </row>
    <row r="192" spans="6:6" x14ac:dyDescent="0.2">
      <c r="F192" s="115"/>
    </row>
    <row r="193" spans="6:6" x14ac:dyDescent="0.2">
      <c r="F193" s="115"/>
    </row>
    <row r="194" spans="6:6" x14ac:dyDescent="0.2">
      <c r="F194" s="115"/>
    </row>
    <row r="195" spans="6:6" x14ac:dyDescent="0.2">
      <c r="F195" s="115"/>
    </row>
  </sheetData>
  <sheetProtection algorithmName="SHA-512" hashValue="5HCSfH+HpMWZ0wTzBWs7QHStqNnJsQif82kwpM/Hzigv0BPxehf3QSlyL77puv2Hdw2+L360mywOo9R2mdTbuA==" saltValue="hHarBoHCLJ8lHqg+tvuF/g==" spinCount="100000" sheet="1" objects="1" scenarios="1"/>
  <mergeCells count="1">
    <mergeCell ref="B3:E3"/>
  </mergeCells>
  <pageMargins left="0.7" right="0.7" top="0.78740157499999996" bottom="0.78740157499999996" header="0.3" footer="0.3"/>
  <pageSetup paperSize="9" orientation="portrait" r:id="rId1"/>
  <tableParts count="1">
    <tablePart r:id="rId2"/>
  </tablePart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Tabelle2"/>
  <dimension ref="C3:AD843"/>
  <sheetViews>
    <sheetView topLeftCell="L1" workbookViewId="0">
      <selection activeCell="Q1" sqref="Q1:AF1048576"/>
    </sheetView>
  </sheetViews>
  <sheetFormatPr baseColWidth="10" defaultRowHeight="12.75" x14ac:dyDescent="0.2"/>
  <cols>
    <col min="5" max="5" width="37.140625" bestFit="1" customWidth="1"/>
    <col min="6" max="6" width="12.42578125" bestFit="1" customWidth="1"/>
    <col min="7" max="7" width="15.28515625" bestFit="1" customWidth="1"/>
    <col min="8" max="8" width="14" bestFit="1" customWidth="1"/>
    <col min="9" max="9" width="23.5703125" bestFit="1" customWidth="1"/>
    <col min="10" max="10" width="13.85546875" bestFit="1" customWidth="1"/>
    <col min="11" max="11" width="14.85546875" bestFit="1" customWidth="1"/>
    <col min="12" max="12" width="12.28515625" bestFit="1" customWidth="1"/>
    <col min="15" max="16" width="0" hidden="1" customWidth="1"/>
    <col min="17" max="17" width="20.28515625" customWidth="1"/>
    <col min="19" max="19" width="21.42578125" customWidth="1"/>
    <col min="24" max="24" width="42.140625" bestFit="1" customWidth="1"/>
  </cols>
  <sheetData>
    <row r="3" spans="3:30" ht="13.5" thickBot="1" x14ac:dyDescent="0.25"/>
    <row r="4" spans="3:30" x14ac:dyDescent="0.2">
      <c r="C4" s="1"/>
      <c r="D4" s="2"/>
      <c r="E4" s="2"/>
      <c r="F4" s="2"/>
      <c r="G4" s="2"/>
      <c r="H4" s="2"/>
      <c r="I4" s="2"/>
      <c r="J4" s="2"/>
      <c r="K4" s="2"/>
      <c r="L4" s="3"/>
      <c r="M4" t="e">
        <f>IF(Dokumentationshilfe!$B679="",NA(),IF(Dokumentationshilfe!$B679&lt;Dokumentationshilfe!$D$790,0.9,IF(Dokumentationshilfe!$B679&lt;=Dokumentationshilfe!$F$790,1+(Dokumentationshilfe!$B679-Dokumentationshilfe!$D$790)/ABS(Dokumentationshilfe!$F$790-Dokumentationshilfe!$D$790),IF(Dokumentationshilfe!$B679&lt;=Dokumentationshilfe!$H$790,2+(Dokumentationshilfe!$B679-Dokumentationshilfe!$F$790)/ABS(Dokumentationshilfe!$H$790-Dokumentationshilfe!$F$790),IF(Dokumentationshilfe!$B679&lt;=Dokumentationshilfe!$J$790,3+(Dokumentationshilfe!$B679-Dokumentationshilfe!$H$790)/ABS(Dokumentationshilfe!$J$790-Dokumentationshilfe!$H$790),IF(Dokumentationshilfe!$B679&lt;=Dokumentationshilfe!$L$790,4+(Dokumentationshilfe!$B679-Dokumentationshilfe!$J$790)/ABS(Dokumentationshilfe!$L$790-Dokumentationshilfe!$J$790),IF(Dokumentationshilfe!$B679&lt;=Dokumentationshilfe!$N$790,5+(Dokumentationshilfe!$B679-Dokumentationshilfe!$L$790)/ABS(Dokumentationshilfe!$N$790-Dokumentationshilfe!$L$790),IF(Dokumentationshilfe!$B679&lt;=Dokumentationshilfe!$P$790,6+(Dokumentationshilfe!$B679-Dokumentationshilfe!$N$790)/ABS(Dokumentationshilfe!$P$790-Dokumentationshilfe!$N$790),7.1))))))))</f>
        <v>#N/A</v>
      </c>
      <c r="Q4" s="49" t="s">
        <v>31</v>
      </c>
      <c r="W4" s="49"/>
      <c r="X4" s="49" t="s">
        <v>239</v>
      </c>
    </row>
    <row r="5" spans="3:30" x14ac:dyDescent="0.2">
      <c r="C5" s="4"/>
      <c r="D5" t="s">
        <v>11</v>
      </c>
      <c r="E5" t="s">
        <v>19</v>
      </c>
      <c r="F5" s="5" t="s">
        <v>12</v>
      </c>
      <c r="G5" s="5" t="s">
        <v>13</v>
      </c>
      <c r="H5" s="5" t="s">
        <v>14</v>
      </c>
      <c r="I5" s="5" t="s">
        <v>15</v>
      </c>
      <c r="J5" s="5" t="s">
        <v>16</v>
      </c>
      <c r="K5" s="5" t="s">
        <v>17</v>
      </c>
      <c r="L5" s="6" t="s">
        <v>18</v>
      </c>
      <c r="X5" t="s">
        <v>36</v>
      </c>
    </row>
    <row r="6" spans="3:30" x14ac:dyDescent="0.2">
      <c r="C6" s="4"/>
      <c r="L6" s="7"/>
      <c r="Q6" s="49" t="s">
        <v>35</v>
      </c>
      <c r="R6" s="49"/>
      <c r="S6" s="49"/>
      <c r="T6" s="49"/>
      <c r="U6" s="49"/>
      <c r="X6" t="str">
        <f>Dokumentationshilfe!A5</f>
        <v>PSA / PSA Neo</v>
      </c>
      <c r="AA6" s="49" t="s">
        <v>240</v>
      </c>
    </row>
    <row r="7" spans="3:30" x14ac:dyDescent="0.2">
      <c r="C7" s="4"/>
      <c r="D7" s="8">
        <v>1</v>
      </c>
      <c r="E7" s="8" t="e">
        <f>IF(Dokumentationshilfe!$B13="",NA(),IF(Dokumentationshilfe!$B13&lt;Dokumentationshilfe!$D$11,0.9,IF(Dokumentationshilfe!$B13&lt;=Dokumentationshilfe!$F$11,1+(Dokumentationshilfe!$B13-Dokumentationshilfe!$D$11)/ABS(Dokumentationshilfe!$F$11-Dokumentationshilfe!$D$11),IF(Dokumentationshilfe!$B13&lt;=Dokumentationshilfe!$H$11,2+(Dokumentationshilfe!$B13-Dokumentationshilfe!$F$11)/ABS(Dokumentationshilfe!$H$11-Dokumentationshilfe!$F$11),IF(Dokumentationshilfe!$B13&lt;=Dokumentationshilfe!$J$11,3+(Dokumentationshilfe!$B13-Dokumentationshilfe!$H$11)/ABS(Dokumentationshilfe!$J$11-Dokumentationshilfe!$H$11),IF(Dokumentationshilfe!$B13&lt;=Dokumentationshilfe!$L$11,4+(Dokumentationshilfe!$B13-Dokumentationshilfe!$J$11)/ABS(Dokumentationshilfe!$L$11-Dokumentationshilfe!$J$11),IF(Dokumentationshilfe!$B13&lt;=Dokumentationshilfe!$N$11,5+(Dokumentationshilfe!$B13-Dokumentationshilfe!$L$11)/ABS(Dokumentationshilfe!$N$11-Dokumentationshilfe!$L$11),IF(Dokumentationshilfe!$B13&lt;=Dokumentationshilfe!$P$11,6+(Dokumentationshilfe!$B13-Dokumentationshilfe!$N$11)/ABS(Dokumentationshilfe!$P$11-Dokumentationshilfe!$N$11),7.1))))))))</f>
        <v>#N/A</v>
      </c>
      <c r="F7" s="8">
        <v>1</v>
      </c>
      <c r="G7" s="8">
        <v>2</v>
      </c>
      <c r="H7" s="8">
        <v>3</v>
      </c>
      <c r="I7" s="8">
        <v>4</v>
      </c>
      <c r="J7" s="8">
        <v>5</v>
      </c>
      <c r="K7" s="8">
        <v>6</v>
      </c>
      <c r="L7" s="9">
        <v>7</v>
      </c>
      <c r="Q7" s="49" t="s">
        <v>33</v>
      </c>
      <c r="R7" s="49"/>
      <c r="S7" s="49"/>
      <c r="T7" s="49"/>
      <c r="U7" s="49"/>
      <c r="X7" t="str">
        <f>Dokumentationshilfe!S5</f>
        <v>PSA / PSA Neo</v>
      </c>
      <c r="AA7" t="s">
        <v>241</v>
      </c>
      <c r="AB7" t="s">
        <v>242</v>
      </c>
      <c r="AC7" t="s">
        <v>243</v>
      </c>
      <c r="AD7" t="s">
        <v>244</v>
      </c>
    </row>
    <row r="8" spans="3:30" x14ac:dyDescent="0.2">
      <c r="C8" s="4"/>
      <c r="D8" s="8">
        <v>2</v>
      </c>
      <c r="E8" s="8" t="e">
        <f>IF(Dokumentationshilfe!$B14="",NA(),IF(Dokumentationshilfe!$B14&lt;Dokumentationshilfe!$D$11,0.9,IF(Dokumentationshilfe!$B14&lt;=Dokumentationshilfe!$F$11,1+(Dokumentationshilfe!$B14-Dokumentationshilfe!$D$11)/ABS(Dokumentationshilfe!$F$11-Dokumentationshilfe!$D$11),IF(Dokumentationshilfe!$B14&lt;=Dokumentationshilfe!$H$11,2+(Dokumentationshilfe!$B14-Dokumentationshilfe!$F$11)/ABS(Dokumentationshilfe!$H$11-Dokumentationshilfe!$F$11),IF(Dokumentationshilfe!$B14&lt;=Dokumentationshilfe!$J$11,3+(Dokumentationshilfe!$B14-Dokumentationshilfe!$H$11)/ABS(Dokumentationshilfe!$J$11-Dokumentationshilfe!$H$11),IF(Dokumentationshilfe!$B14&lt;=Dokumentationshilfe!$L$11,4+(Dokumentationshilfe!$B14-Dokumentationshilfe!$J$11)/ABS(Dokumentationshilfe!$L$11-Dokumentationshilfe!$J$11),IF(Dokumentationshilfe!$B14&lt;=Dokumentationshilfe!$N$11,5+(Dokumentationshilfe!$B14-Dokumentationshilfe!$L$11)/ABS(Dokumentationshilfe!$N$11-Dokumentationshilfe!$L$11),IF(Dokumentationshilfe!$B14&lt;=Dokumentationshilfe!$P$11,6+(Dokumentationshilfe!$B14-Dokumentationshilfe!$N$11)/ABS(Dokumentationshilfe!$P$11-Dokumentationshilfe!$N$11),7.1))))))))</f>
        <v>#N/A</v>
      </c>
      <c r="F8" s="8">
        <v>1</v>
      </c>
      <c r="G8" s="8">
        <v>2</v>
      </c>
      <c r="H8" s="8">
        <v>3</v>
      </c>
      <c r="I8" s="8">
        <v>4</v>
      </c>
      <c r="J8" s="8">
        <v>5</v>
      </c>
      <c r="K8" s="8">
        <v>6</v>
      </c>
      <c r="L8" s="9">
        <v>7</v>
      </c>
      <c r="Q8" s="49" t="s">
        <v>32</v>
      </c>
      <c r="R8" s="49"/>
      <c r="S8" s="49"/>
      <c r="T8" s="49"/>
      <c r="U8" s="49"/>
      <c r="X8" t="str">
        <f>Dokumentationshilfe!AK5</f>
        <v>Test</v>
      </c>
      <c r="AA8" t="s">
        <v>245</v>
      </c>
    </row>
    <row r="9" spans="3:30" x14ac:dyDescent="0.2">
      <c r="C9" s="4"/>
      <c r="D9" s="8">
        <v>3</v>
      </c>
      <c r="E9" s="8" t="e">
        <f>IF(Dokumentationshilfe!$B15="",NA(),IF(Dokumentationshilfe!$B15&lt;Dokumentationshilfe!$D$11,0.9,IF(Dokumentationshilfe!$B15&lt;=Dokumentationshilfe!$F$11,1+(Dokumentationshilfe!$B15-Dokumentationshilfe!$D$11)/ABS(Dokumentationshilfe!$F$11-Dokumentationshilfe!$D$11),IF(Dokumentationshilfe!$B15&lt;=Dokumentationshilfe!$H$11,2+(Dokumentationshilfe!$B15-Dokumentationshilfe!$F$11)/ABS(Dokumentationshilfe!$H$11-Dokumentationshilfe!$F$11),IF(Dokumentationshilfe!$B15&lt;=Dokumentationshilfe!$J$11,3+(Dokumentationshilfe!$B15-Dokumentationshilfe!$H$11)/ABS(Dokumentationshilfe!$J$11-Dokumentationshilfe!$H$11),IF(Dokumentationshilfe!$B15&lt;=Dokumentationshilfe!$L$11,4+(Dokumentationshilfe!$B15-Dokumentationshilfe!$J$11)/ABS(Dokumentationshilfe!$L$11-Dokumentationshilfe!$J$11),IF(Dokumentationshilfe!$B15&lt;=Dokumentationshilfe!$N$11,5+(Dokumentationshilfe!$B15-Dokumentationshilfe!$L$11)/ABS(Dokumentationshilfe!$N$11-Dokumentationshilfe!$L$11),IF(Dokumentationshilfe!$B15&lt;=Dokumentationshilfe!$P$11,6+(Dokumentationshilfe!$B15-Dokumentationshilfe!$N$11)/ABS(Dokumentationshilfe!$P$11-Dokumentationshilfe!$N$11),7.1))))))))</f>
        <v>#N/A</v>
      </c>
      <c r="F9" s="8">
        <v>1</v>
      </c>
      <c r="G9" s="8">
        <v>2</v>
      </c>
      <c r="H9" s="8">
        <v>3</v>
      </c>
      <c r="I9" s="8">
        <v>4</v>
      </c>
      <c r="J9" s="8">
        <v>5</v>
      </c>
      <c r="K9" s="8">
        <v>6</v>
      </c>
      <c r="L9" s="9">
        <v>7</v>
      </c>
      <c r="Q9" s="49" t="s">
        <v>34</v>
      </c>
      <c r="X9" t="str">
        <f>Dokumentationshilfe!A41</f>
        <v>PSA / PSA Neo</v>
      </c>
      <c r="AA9" t="s">
        <v>62</v>
      </c>
      <c r="AB9" t="s">
        <v>245</v>
      </c>
      <c r="AC9" t="s">
        <v>245</v>
      </c>
      <c r="AD9">
        <v>1</v>
      </c>
    </row>
    <row r="10" spans="3:30" x14ac:dyDescent="0.2">
      <c r="C10" s="4"/>
      <c r="D10" s="8">
        <v>4</v>
      </c>
      <c r="E10" s="8" t="e">
        <f>IF(Dokumentationshilfe!$B16="",NA(),IF(Dokumentationshilfe!$B16&lt;Dokumentationshilfe!$D$11,0.9,IF(Dokumentationshilfe!$B16&lt;=Dokumentationshilfe!$F$11,1+(Dokumentationshilfe!$B16-Dokumentationshilfe!$D$11)/ABS(Dokumentationshilfe!$F$11-Dokumentationshilfe!$D$11),IF(Dokumentationshilfe!$B16&lt;=Dokumentationshilfe!$H$11,2+(Dokumentationshilfe!$B16-Dokumentationshilfe!$F$11)/ABS(Dokumentationshilfe!$H$11-Dokumentationshilfe!$F$11),IF(Dokumentationshilfe!$B16&lt;=Dokumentationshilfe!$J$11,3+(Dokumentationshilfe!$B16-Dokumentationshilfe!$H$11)/ABS(Dokumentationshilfe!$J$11-Dokumentationshilfe!$H$11),IF(Dokumentationshilfe!$B16&lt;=Dokumentationshilfe!$L$11,4+(Dokumentationshilfe!$B16-Dokumentationshilfe!$J$11)/ABS(Dokumentationshilfe!$L$11-Dokumentationshilfe!$J$11),IF(Dokumentationshilfe!$B16&lt;=Dokumentationshilfe!$N$11,5+(Dokumentationshilfe!$B16-Dokumentationshilfe!$L$11)/ABS(Dokumentationshilfe!$N$11-Dokumentationshilfe!$L$11),IF(Dokumentationshilfe!$B16&lt;=Dokumentationshilfe!$P$11,6+(Dokumentationshilfe!$B16-Dokumentationshilfe!$N$11)/ABS(Dokumentationshilfe!$P$11-Dokumentationshilfe!$N$11),7.1))))))))</f>
        <v>#N/A</v>
      </c>
      <c r="F10" s="8">
        <v>1</v>
      </c>
      <c r="G10" s="8">
        <v>2</v>
      </c>
      <c r="H10" s="8">
        <v>3</v>
      </c>
      <c r="I10" s="8">
        <v>4</v>
      </c>
      <c r="J10" s="8">
        <v>5</v>
      </c>
      <c r="K10" s="8">
        <v>6</v>
      </c>
      <c r="L10" s="9">
        <v>7</v>
      </c>
      <c r="X10" t="str">
        <f>Dokumentationshilfe!S41</f>
        <v>PSA / PSA Neo</v>
      </c>
      <c r="AA10" t="s">
        <v>46</v>
      </c>
      <c r="AB10" t="s">
        <v>245</v>
      </c>
      <c r="AC10" t="s">
        <v>62</v>
      </c>
      <c r="AD10">
        <v>1000</v>
      </c>
    </row>
    <row r="11" spans="3:30" x14ac:dyDescent="0.2">
      <c r="C11" s="4"/>
      <c r="D11" s="8">
        <v>5</v>
      </c>
      <c r="E11" s="8" t="e">
        <f>IF(Dokumentationshilfe!$B17="",NA(),IF(Dokumentationshilfe!$B17&lt;Dokumentationshilfe!$D$11,0.9,IF(Dokumentationshilfe!$B17&lt;=Dokumentationshilfe!$F$11,1+(Dokumentationshilfe!$B17-Dokumentationshilfe!$D$11)/ABS(Dokumentationshilfe!$F$11-Dokumentationshilfe!$D$11),IF(Dokumentationshilfe!$B17&lt;=Dokumentationshilfe!$H$11,2+(Dokumentationshilfe!$B17-Dokumentationshilfe!$F$11)/ABS(Dokumentationshilfe!$H$11-Dokumentationshilfe!$F$11),IF(Dokumentationshilfe!$B17&lt;=Dokumentationshilfe!$J$11,3+(Dokumentationshilfe!$B17-Dokumentationshilfe!$H$11)/ABS(Dokumentationshilfe!$J$11-Dokumentationshilfe!$H$11),IF(Dokumentationshilfe!$B17&lt;=Dokumentationshilfe!$L$11,4+(Dokumentationshilfe!$B17-Dokumentationshilfe!$J$11)/ABS(Dokumentationshilfe!$L$11-Dokumentationshilfe!$J$11),IF(Dokumentationshilfe!$B17&lt;=Dokumentationshilfe!$N$11,5+(Dokumentationshilfe!$B17-Dokumentationshilfe!$L$11)/ABS(Dokumentationshilfe!$N$11-Dokumentationshilfe!$L$11),IF(Dokumentationshilfe!$B17&lt;=Dokumentationshilfe!$P$11,6+(Dokumentationshilfe!$B17-Dokumentationshilfe!$N$11)/ABS(Dokumentationshilfe!$P$11-Dokumentationshilfe!$N$11),7.1))))))))</f>
        <v>#N/A</v>
      </c>
      <c r="F11" s="8">
        <v>1</v>
      </c>
      <c r="G11" s="8">
        <v>2</v>
      </c>
      <c r="H11" s="8">
        <v>3</v>
      </c>
      <c r="I11" s="8">
        <v>4</v>
      </c>
      <c r="J11" s="8">
        <v>5</v>
      </c>
      <c r="K11" s="8">
        <v>6</v>
      </c>
      <c r="L11" s="9">
        <v>7</v>
      </c>
      <c r="X11" t="str">
        <f>Dokumentationshilfe!AK41</f>
        <v>Test</v>
      </c>
      <c r="AA11" t="s">
        <v>246</v>
      </c>
      <c r="AB11" t="s">
        <v>245</v>
      </c>
      <c r="AC11" t="s">
        <v>46</v>
      </c>
      <c r="AD11">
        <v>1000000</v>
      </c>
    </row>
    <row r="12" spans="3:30" x14ac:dyDescent="0.2">
      <c r="C12" s="4"/>
      <c r="D12" s="8">
        <v>6</v>
      </c>
      <c r="E12" s="8" t="e">
        <f>IF(Dokumentationshilfe!$B18="",NA(),IF(Dokumentationshilfe!$B18&lt;Dokumentationshilfe!$D$11,0.9,IF(Dokumentationshilfe!$B18&lt;=Dokumentationshilfe!$F$11,1+(Dokumentationshilfe!$B18-Dokumentationshilfe!$D$11)/ABS(Dokumentationshilfe!$F$11-Dokumentationshilfe!$D$11),IF(Dokumentationshilfe!$B18&lt;=Dokumentationshilfe!$H$11,2+(Dokumentationshilfe!$B18-Dokumentationshilfe!$F$11)/ABS(Dokumentationshilfe!$H$11-Dokumentationshilfe!$F$11),IF(Dokumentationshilfe!$B18&lt;=Dokumentationshilfe!$J$11,3+(Dokumentationshilfe!$B18-Dokumentationshilfe!$H$11)/ABS(Dokumentationshilfe!$J$11-Dokumentationshilfe!$H$11),IF(Dokumentationshilfe!$B18&lt;=Dokumentationshilfe!$L$11,4+(Dokumentationshilfe!$B18-Dokumentationshilfe!$J$11)/ABS(Dokumentationshilfe!$L$11-Dokumentationshilfe!$J$11),IF(Dokumentationshilfe!$B18&lt;=Dokumentationshilfe!$N$11,5+(Dokumentationshilfe!$B18-Dokumentationshilfe!$L$11)/ABS(Dokumentationshilfe!$N$11-Dokumentationshilfe!$L$11),IF(Dokumentationshilfe!$B18&lt;=Dokumentationshilfe!$P$11,6+(Dokumentationshilfe!$B18-Dokumentationshilfe!$N$11)/ABS(Dokumentationshilfe!$P$11-Dokumentationshilfe!$N$11),7.1))))))))</f>
        <v>#N/A</v>
      </c>
      <c r="F12" s="8">
        <v>1</v>
      </c>
      <c r="G12" s="8">
        <v>2</v>
      </c>
      <c r="H12" s="8">
        <v>3</v>
      </c>
      <c r="I12" s="8">
        <v>4</v>
      </c>
      <c r="J12" s="8">
        <v>5</v>
      </c>
      <c r="K12" s="8">
        <v>6</v>
      </c>
      <c r="L12" s="9">
        <v>7</v>
      </c>
      <c r="Q12" s="49" t="s">
        <v>37</v>
      </c>
      <c r="S12" s="49" t="s">
        <v>247</v>
      </c>
      <c r="W12" s="49"/>
      <c r="AA12" t="s">
        <v>160</v>
      </c>
      <c r="AB12" t="s">
        <v>245</v>
      </c>
      <c r="AC12" t="s">
        <v>246</v>
      </c>
      <c r="AD12">
        <v>1000000000</v>
      </c>
    </row>
    <row r="13" spans="3:30" x14ac:dyDescent="0.2">
      <c r="C13" s="4"/>
      <c r="D13" s="8">
        <v>7</v>
      </c>
      <c r="E13" s="8" t="e">
        <f>IF(Dokumentationshilfe!$B19="",NA(),IF(Dokumentationshilfe!$B19&lt;Dokumentationshilfe!$D$11,0.9,IF(Dokumentationshilfe!$B19&lt;=Dokumentationshilfe!$F$11,1+(Dokumentationshilfe!$B19-Dokumentationshilfe!$D$11)/ABS(Dokumentationshilfe!$F$11-Dokumentationshilfe!$D$11),IF(Dokumentationshilfe!$B19&lt;=Dokumentationshilfe!$H$11,2+(Dokumentationshilfe!$B19-Dokumentationshilfe!$F$11)/ABS(Dokumentationshilfe!$H$11-Dokumentationshilfe!$F$11),IF(Dokumentationshilfe!$B19&lt;=Dokumentationshilfe!$J$11,3+(Dokumentationshilfe!$B19-Dokumentationshilfe!$H$11)/ABS(Dokumentationshilfe!$J$11-Dokumentationshilfe!$H$11),IF(Dokumentationshilfe!$B19&lt;=Dokumentationshilfe!$L$11,4+(Dokumentationshilfe!$B19-Dokumentationshilfe!$J$11)/ABS(Dokumentationshilfe!$L$11-Dokumentationshilfe!$J$11),IF(Dokumentationshilfe!$B19&lt;=Dokumentationshilfe!$N$11,5+(Dokumentationshilfe!$B19-Dokumentationshilfe!$L$11)/ABS(Dokumentationshilfe!$N$11-Dokumentationshilfe!$L$11),IF(Dokumentationshilfe!$B19&lt;=Dokumentationshilfe!$P$11,6+(Dokumentationshilfe!$B19-Dokumentationshilfe!$N$11)/ABS(Dokumentationshilfe!$P$11-Dokumentationshilfe!$N$11),7.1))))))))</f>
        <v>#N/A</v>
      </c>
      <c r="F13" s="8">
        <v>1</v>
      </c>
      <c r="G13" s="8">
        <v>2</v>
      </c>
      <c r="H13" s="8">
        <v>3</v>
      </c>
      <c r="I13" s="8">
        <v>4</v>
      </c>
      <c r="J13" s="8">
        <v>5</v>
      </c>
      <c r="K13" s="8">
        <v>6</v>
      </c>
      <c r="L13" s="9">
        <v>7</v>
      </c>
      <c r="Q13" s="49" t="s">
        <v>36</v>
      </c>
      <c r="S13" s="49" t="s">
        <v>222</v>
      </c>
      <c r="AA13" t="s">
        <v>248</v>
      </c>
      <c r="AB13" t="s">
        <v>245</v>
      </c>
      <c r="AC13" t="s">
        <v>160</v>
      </c>
      <c r="AD13">
        <v>1000000000000</v>
      </c>
    </row>
    <row r="14" spans="3:30" x14ac:dyDescent="0.2">
      <c r="C14" s="4"/>
      <c r="D14" s="8">
        <v>8</v>
      </c>
      <c r="E14" s="8" t="e">
        <f>IF(Dokumentationshilfe!$B20="",NA(),IF(Dokumentationshilfe!$B20&lt;Dokumentationshilfe!$D$11,0.9,IF(Dokumentationshilfe!$B20&lt;=Dokumentationshilfe!$F$11,1+(Dokumentationshilfe!$B20-Dokumentationshilfe!$D$11)/ABS(Dokumentationshilfe!$F$11-Dokumentationshilfe!$D$11),IF(Dokumentationshilfe!$B20&lt;=Dokumentationshilfe!$H$11,2+(Dokumentationshilfe!$B20-Dokumentationshilfe!$F$11)/ABS(Dokumentationshilfe!$H$11-Dokumentationshilfe!$F$11),IF(Dokumentationshilfe!$B20&lt;=Dokumentationshilfe!$J$11,3+(Dokumentationshilfe!$B20-Dokumentationshilfe!$H$11)/ABS(Dokumentationshilfe!$J$11-Dokumentationshilfe!$H$11),IF(Dokumentationshilfe!$B20&lt;=Dokumentationshilfe!$L$11,4+(Dokumentationshilfe!$B20-Dokumentationshilfe!$J$11)/ABS(Dokumentationshilfe!$L$11-Dokumentationshilfe!$J$11),IF(Dokumentationshilfe!$B20&lt;=Dokumentationshilfe!$N$11,5+(Dokumentationshilfe!$B20-Dokumentationshilfe!$L$11)/ABS(Dokumentationshilfe!$N$11-Dokumentationshilfe!$L$11),IF(Dokumentationshilfe!$B20&lt;=Dokumentationshilfe!$P$11,6+(Dokumentationshilfe!$B20-Dokumentationshilfe!$N$11)/ABS(Dokumentationshilfe!$P$11-Dokumentationshilfe!$N$11),7.1))))))))</f>
        <v>#N/A</v>
      </c>
      <c r="F14" s="8">
        <v>1</v>
      </c>
      <c r="G14" s="8">
        <v>2</v>
      </c>
      <c r="H14" s="8">
        <v>3</v>
      </c>
      <c r="I14" s="8">
        <v>4</v>
      </c>
      <c r="J14" s="8">
        <v>5</v>
      </c>
      <c r="K14" s="8">
        <v>6</v>
      </c>
      <c r="L14" s="9">
        <v>7</v>
      </c>
      <c r="N14" t="s">
        <v>21</v>
      </c>
      <c r="Q14" s="49" t="s">
        <v>38</v>
      </c>
      <c r="S14" s="49" t="s">
        <v>249</v>
      </c>
      <c r="AA14" t="s">
        <v>250</v>
      </c>
      <c r="AB14" t="s">
        <v>245</v>
      </c>
      <c r="AC14" t="s">
        <v>248</v>
      </c>
      <c r="AD14">
        <v>1000000000000000</v>
      </c>
    </row>
    <row r="15" spans="3:30" x14ac:dyDescent="0.2">
      <c r="C15" s="4"/>
      <c r="D15" s="8">
        <v>9</v>
      </c>
      <c r="E15" s="8" t="e">
        <f>IF(Dokumentationshilfe!$B21="",NA(),IF(Dokumentationshilfe!$B21&lt;Dokumentationshilfe!$D$11,0.9,IF(Dokumentationshilfe!$B21&lt;=Dokumentationshilfe!$F$11,1+(Dokumentationshilfe!$B21-Dokumentationshilfe!$D$11)/ABS(Dokumentationshilfe!$F$11-Dokumentationshilfe!$D$11),IF(Dokumentationshilfe!$B21&lt;=Dokumentationshilfe!$H$11,2+(Dokumentationshilfe!$B21-Dokumentationshilfe!$F$11)/ABS(Dokumentationshilfe!$H$11-Dokumentationshilfe!$F$11),IF(Dokumentationshilfe!$B21&lt;=Dokumentationshilfe!$J$11,3+(Dokumentationshilfe!$B21-Dokumentationshilfe!$H$11)/ABS(Dokumentationshilfe!$J$11-Dokumentationshilfe!$H$11),IF(Dokumentationshilfe!$B21&lt;=Dokumentationshilfe!$L$11,4+(Dokumentationshilfe!$B21-Dokumentationshilfe!$J$11)/ABS(Dokumentationshilfe!$L$11-Dokumentationshilfe!$J$11),IF(Dokumentationshilfe!$B21&lt;=Dokumentationshilfe!$N$11,5+(Dokumentationshilfe!$B21-Dokumentationshilfe!$L$11)/ABS(Dokumentationshilfe!$N$11-Dokumentationshilfe!$L$11),IF(Dokumentationshilfe!$B21&lt;=Dokumentationshilfe!$P$11,6+(Dokumentationshilfe!$B21-Dokumentationshilfe!$N$11)/ABS(Dokumentationshilfe!$P$11-Dokumentationshilfe!$N$11),7.1))))))))</f>
        <v>#N/A</v>
      </c>
      <c r="F15" s="8">
        <v>1</v>
      </c>
      <c r="G15" s="8">
        <v>2</v>
      </c>
      <c r="H15" s="8">
        <v>3</v>
      </c>
      <c r="I15" s="8">
        <v>4</v>
      </c>
      <c r="J15" s="8">
        <v>5</v>
      </c>
      <c r="K15" s="8">
        <v>6</v>
      </c>
      <c r="L15" s="9">
        <v>7</v>
      </c>
      <c r="N15" t="s">
        <v>206</v>
      </c>
      <c r="Q15" s="49" t="s">
        <v>39</v>
      </c>
      <c r="S15" s="49" t="s">
        <v>251</v>
      </c>
      <c r="AA15" t="s">
        <v>252</v>
      </c>
      <c r="AB15" t="s">
        <v>245</v>
      </c>
      <c r="AC15" t="s">
        <v>250</v>
      </c>
      <c r="AD15">
        <v>1</v>
      </c>
    </row>
    <row r="16" spans="3:30" x14ac:dyDescent="0.2">
      <c r="C16" s="4"/>
      <c r="D16" s="8">
        <v>10</v>
      </c>
      <c r="E16" s="8" t="e">
        <f>IF(Dokumentationshilfe!$B22="",NA(),IF(Dokumentationshilfe!$B22&lt;Dokumentationshilfe!$D$11,0.9,IF(Dokumentationshilfe!$B22&lt;=Dokumentationshilfe!$F$11,1+(Dokumentationshilfe!$B22-Dokumentationshilfe!$D$11)/ABS(Dokumentationshilfe!$F$11-Dokumentationshilfe!$D$11),IF(Dokumentationshilfe!$B22&lt;=Dokumentationshilfe!$H$11,2+(Dokumentationshilfe!$B22-Dokumentationshilfe!$F$11)/ABS(Dokumentationshilfe!$H$11-Dokumentationshilfe!$F$11),IF(Dokumentationshilfe!$B22&lt;=Dokumentationshilfe!$J$11,3+(Dokumentationshilfe!$B22-Dokumentationshilfe!$H$11)/ABS(Dokumentationshilfe!$J$11-Dokumentationshilfe!$H$11),IF(Dokumentationshilfe!$B22&lt;=Dokumentationshilfe!$L$11,4+(Dokumentationshilfe!$B22-Dokumentationshilfe!$J$11)/ABS(Dokumentationshilfe!$L$11-Dokumentationshilfe!$J$11),IF(Dokumentationshilfe!$B22&lt;=Dokumentationshilfe!$N$11,5+(Dokumentationshilfe!$B22-Dokumentationshilfe!$L$11)/ABS(Dokumentationshilfe!$N$11-Dokumentationshilfe!$L$11),IF(Dokumentationshilfe!$B22&lt;=Dokumentationshilfe!$P$11,6+(Dokumentationshilfe!$B22-Dokumentationshilfe!$N$11)/ABS(Dokumentationshilfe!$P$11-Dokumentationshilfe!$N$11),7.1))))))))</f>
        <v>#N/A</v>
      </c>
      <c r="F16" s="8">
        <v>1</v>
      </c>
      <c r="G16" s="8">
        <v>2</v>
      </c>
      <c r="H16" s="8">
        <v>3</v>
      </c>
      <c r="I16" s="8">
        <v>4</v>
      </c>
      <c r="J16" s="8">
        <v>5</v>
      </c>
      <c r="K16" s="8">
        <v>6</v>
      </c>
      <c r="L16" s="9">
        <v>7</v>
      </c>
      <c r="N16" t="s">
        <v>206</v>
      </c>
      <c r="Q16" s="49" t="s">
        <v>41</v>
      </c>
      <c r="AA16" t="s">
        <v>253</v>
      </c>
      <c r="AB16" t="s">
        <v>245</v>
      </c>
      <c r="AC16" t="s">
        <v>252</v>
      </c>
      <c r="AD16">
        <v>1000</v>
      </c>
    </row>
    <row r="17" spans="3:30" x14ac:dyDescent="0.2">
      <c r="C17" s="4"/>
      <c r="D17" s="8">
        <v>11</v>
      </c>
      <c r="E17" s="8" t="e">
        <f>IF(Dokumentationshilfe!$B23="",NA(),IF(Dokumentationshilfe!$B23&lt;Dokumentationshilfe!$D$11,0.9,IF(Dokumentationshilfe!$B23&lt;=Dokumentationshilfe!$F$11,1+(Dokumentationshilfe!$B23-Dokumentationshilfe!$D$11)/ABS(Dokumentationshilfe!$F$11-Dokumentationshilfe!$D$11),IF(Dokumentationshilfe!$B23&lt;=Dokumentationshilfe!$H$11,2+(Dokumentationshilfe!$B23-Dokumentationshilfe!$F$11)/ABS(Dokumentationshilfe!$H$11-Dokumentationshilfe!$F$11),IF(Dokumentationshilfe!$B23&lt;=Dokumentationshilfe!$J$11,3+(Dokumentationshilfe!$B23-Dokumentationshilfe!$H$11)/ABS(Dokumentationshilfe!$J$11-Dokumentationshilfe!$H$11),IF(Dokumentationshilfe!$B23&lt;=Dokumentationshilfe!$L$11,4+(Dokumentationshilfe!$B23-Dokumentationshilfe!$J$11)/ABS(Dokumentationshilfe!$L$11-Dokumentationshilfe!$J$11),IF(Dokumentationshilfe!$B23&lt;=Dokumentationshilfe!$N$11,5+(Dokumentationshilfe!$B23-Dokumentationshilfe!$L$11)/ABS(Dokumentationshilfe!$N$11-Dokumentationshilfe!$L$11),IF(Dokumentationshilfe!$B23&lt;=Dokumentationshilfe!$P$11,6+(Dokumentationshilfe!$B23-Dokumentationshilfe!$N$11)/ABS(Dokumentationshilfe!$P$11-Dokumentationshilfe!$N$11),7.1))))))))</f>
        <v>#N/A</v>
      </c>
      <c r="F17" s="8">
        <v>1</v>
      </c>
      <c r="G17" s="8">
        <v>2</v>
      </c>
      <c r="H17" s="8">
        <v>3</v>
      </c>
      <c r="I17" s="8">
        <v>4</v>
      </c>
      <c r="J17" s="8">
        <v>5</v>
      </c>
      <c r="K17" s="8">
        <v>6</v>
      </c>
      <c r="L17" s="9">
        <v>7</v>
      </c>
      <c r="Q17" s="49" t="s">
        <v>40</v>
      </c>
      <c r="AA17" t="s">
        <v>97</v>
      </c>
      <c r="AB17" t="s">
        <v>245</v>
      </c>
      <c r="AC17" t="s">
        <v>253</v>
      </c>
      <c r="AD17">
        <v>1000000</v>
      </c>
    </row>
    <row r="18" spans="3:30" x14ac:dyDescent="0.2">
      <c r="C18" s="4"/>
      <c r="D18" s="8">
        <v>12</v>
      </c>
      <c r="E18" s="8" t="e">
        <f>IF(Dokumentationshilfe!$B24="",NA(),IF(Dokumentationshilfe!$B24&lt;Dokumentationshilfe!$D$11,0.9,IF(Dokumentationshilfe!$B24&lt;=Dokumentationshilfe!$F$11,1+(Dokumentationshilfe!$B24-Dokumentationshilfe!$D$11)/ABS(Dokumentationshilfe!$F$11-Dokumentationshilfe!$D$11),IF(Dokumentationshilfe!$B24&lt;=Dokumentationshilfe!$H$11,2+(Dokumentationshilfe!$B24-Dokumentationshilfe!$F$11)/ABS(Dokumentationshilfe!$H$11-Dokumentationshilfe!$F$11),IF(Dokumentationshilfe!$B24&lt;=Dokumentationshilfe!$J$11,3+(Dokumentationshilfe!$B24-Dokumentationshilfe!$H$11)/ABS(Dokumentationshilfe!$J$11-Dokumentationshilfe!$H$11),IF(Dokumentationshilfe!$B24&lt;=Dokumentationshilfe!$L$11,4+(Dokumentationshilfe!$B24-Dokumentationshilfe!$J$11)/ABS(Dokumentationshilfe!$L$11-Dokumentationshilfe!$J$11),IF(Dokumentationshilfe!$B24&lt;=Dokumentationshilfe!$N$11,5+(Dokumentationshilfe!$B24-Dokumentationshilfe!$L$11)/ABS(Dokumentationshilfe!$N$11-Dokumentationshilfe!$L$11),IF(Dokumentationshilfe!$B24&lt;=Dokumentationshilfe!$P$11,6+(Dokumentationshilfe!$B24-Dokumentationshilfe!$N$11)/ABS(Dokumentationshilfe!$P$11-Dokumentationshilfe!$N$11),7.1))))))))</f>
        <v>#N/A</v>
      </c>
      <c r="F18" s="8">
        <v>1</v>
      </c>
      <c r="G18" s="8">
        <v>2</v>
      </c>
      <c r="H18" s="8">
        <v>3</v>
      </c>
      <c r="I18" s="8">
        <v>4</v>
      </c>
      <c r="J18" s="8">
        <v>5</v>
      </c>
      <c r="K18" s="8">
        <v>6</v>
      </c>
      <c r="L18" s="9">
        <v>7</v>
      </c>
      <c r="AA18" t="s">
        <v>254</v>
      </c>
      <c r="AB18" t="s">
        <v>245</v>
      </c>
      <c r="AC18" t="s">
        <v>97</v>
      </c>
      <c r="AD18">
        <v>1000000000</v>
      </c>
    </row>
    <row r="19" spans="3:30" x14ac:dyDescent="0.2">
      <c r="C19" s="4"/>
      <c r="D19" s="8">
        <v>13</v>
      </c>
      <c r="E19" s="8" t="e">
        <f>IF(Dokumentationshilfe!$B25="",NA(),IF(Dokumentationshilfe!$B25&lt;Dokumentationshilfe!$D$11,0.9,IF(Dokumentationshilfe!$B25&lt;=Dokumentationshilfe!$F$11,1+(Dokumentationshilfe!$B25-Dokumentationshilfe!$D$11)/ABS(Dokumentationshilfe!$F$11-Dokumentationshilfe!$D$11),IF(Dokumentationshilfe!$B25&lt;=Dokumentationshilfe!$H$11,2+(Dokumentationshilfe!$B25-Dokumentationshilfe!$F$11)/ABS(Dokumentationshilfe!$H$11-Dokumentationshilfe!$F$11),IF(Dokumentationshilfe!$B25&lt;=Dokumentationshilfe!$J$11,3+(Dokumentationshilfe!$B25-Dokumentationshilfe!$H$11)/ABS(Dokumentationshilfe!$J$11-Dokumentationshilfe!$H$11),IF(Dokumentationshilfe!$B25&lt;=Dokumentationshilfe!$L$11,4+(Dokumentationshilfe!$B25-Dokumentationshilfe!$J$11)/ABS(Dokumentationshilfe!$L$11-Dokumentationshilfe!$J$11),IF(Dokumentationshilfe!$B25&lt;=Dokumentationshilfe!$N$11,5+(Dokumentationshilfe!$B25-Dokumentationshilfe!$L$11)/ABS(Dokumentationshilfe!$N$11-Dokumentationshilfe!$L$11),IF(Dokumentationshilfe!$B25&lt;=Dokumentationshilfe!$P$11,6+(Dokumentationshilfe!$B25-Dokumentationshilfe!$N$11)/ABS(Dokumentationshilfe!$P$11-Dokumentationshilfe!$N$11),7.1))))))))</f>
        <v>#N/A</v>
      </c>
      <c r="F19" s="8">
        <v>1</v>
      </c>
      <c r="G19" s="8">
        <v>2</v>
      </c>
      <c r="H19" s="8">
        <v>3</v>
      </c>
      <c r="I19" s="8">
        <v>4</v>
      </c>
      <c r="J19" s="8">
        <v>5</v>
      </c>
      <c r="K19" s="8">
        <v>6</v>
      </c>
      <c r="L19" s="9">
        <v>7</v>
      </c>
      <c r="AB19" t="s">
        <v>245</v>
      </c>
      <c r="AC19" t="s">
        <v>254</v>
      </c>
      <c r="AD19">
        <v>1000000000000</v>
      </c>
    </row>
    <row r="20" spans="3:30" x14ac:dyDescent="0.2">
      <c r="C20" s="4"/>
      <c r="D20" s="8">
        <v>14</v>
      </c>
      <c r="E20" s="8" t="e">
        <f>IF(Dokumentationshilfe!$B26="",NA(),IF(Dokumentationshilfe!$B26&lt;Dokumentationshilfe!$D$11,0.9,IF(Dokumentationshilfe!$B26&lt;=Dokumentationshilfe!$F$11,1+(Dokumentationshilfe!$B26-Dokumentationshilfe!$D$11)/ABS(Dokumentationshilfe!$F$11-Dokumentationshilfe!$D$11),IF(Dokumentationshilfe!$B26&lt;=Dokumentationshilfe!$H$11,2+(Dokumentationshilfe!$B26-Dokumentationshilfe!$F$11)/ABS(Dokumentationshilfe!$H$11-Dokumentationshilfe!$F$11),IF(Dokumentationshilfe!$B26&lt;=Dokumentationshilfe!$J$11,3+(Dokumentationshilfe!$B26-Dokumentationshilfe!$H$11)/ABS(Dokumentationshilfe!$J$11-Dokumentationshilfe!$H$11),IF(Dokumentationshilfe!$B26&lt;=Dokumentationshilfe!$L$11,4+(Dokumentationshilfe!$B26-Dokumentationshilfe!$J$11)/ABS(Dokumentationshilfe!$L$11-Dokumentationshilfe!$J$11),IF(Dokumentationshilfe!$B26&lt;=Dokumentationshilfe!$N$11,5+(Dokumentationshilfe!$B26-Dokumentationshilfe!$L$11)/ABS(Dokumentationshilfe!$N$11-Dokumentationshilfe!$L$11),IF(Dokumentationshilfe!$B26&lt;=Dokumentationshilfe!$P$11,6+(Dokumentationshilfe!$B26-Dokumentationshilfe!$N$11)/ABS(Dokumentationshilfe!$P$11-Dokumentationshilfe!$N$11),7.1))))))))</f>
        <v>#N/A</v>
      </c>
      <c r="F20" s="8">
        <v>1</v>
      </c>
      <c r="G20" s="8">
        <v>2</v>
      </c>
      <c r="H20" s="8">
        <v>3</v>
      </c>
      <c r="I20" s="8">
        <v>4</v>
      </c>
      <c r="J20" s="8">
        <v>5</v>
      </c>
      <c r="K20" s="8">
        <v>6</v>
      </c>
      <c r="L20" s="9">
        <v>7</v>
      </c>
      <c r="Q20" s="49" t="s">
        <v>42</v>
      </c>
    </row>
    <row r="21" spans="3:30" x14ac:dyDescent="0.2">
      <c r="C21" s="4"/>
      <c r="D21" s="8">
        <v>15</v>
      </c>
      <c r="E21" s="8" t="e">
        <f>IF(Dokumentationshilfe!$B27="",NA(),IF(Dokumentationshilfe!$B27&lt;Dokumentationshilfe!$D$11,0.9,IF(Dokumentationshilfe!$B27&lt;=Dokumentationshilfe!$F$11,1+(Dokumentationshilfe!$B27-Dokumentationshilfe!$D$11)/ABS(Dokumentationshilfe!$F$11-Dokumentationshilfe!$D$11),IF(Dokumentationshilfe!$B27&lt;=Dokumentationshilfe!$H$11,2+(Dokumentationshilfe!$B27-Dokumentationshilfe!$F$11)/ABS(Dokumentationshilfe!$H$11-Dokumentationshilfe!$F$11),IF(Dokumentationshilfe!$B27&lt;=Dokumentationshilfe!$J$11,3+(Dokumentationshilfe!$B27-Dokumentationshilfe!$H$11)/ABS(Dokumentationshilfe!$J$11-Dokumentationshilfe!$H$11),IF(Dokumentationshilfe!$B27&lt;=Dokumentationshilfe!$L$11,4+(Dokumentationshilfe!$B27-Dokumentationshilfe!$J$11)/ABS(Dokumentationshilfe!$L$11-Dokumentationshilfe!$J$11),IF(Dokumentationshilfe!$B27&lt;=Dokumentationshilfe!$N$11,5+(Dokumentationshilfe!$B27-Dokumentationshilfe!$L$11)/ABS(Dokumentationshilfe!$N$11-Dokumentationshilfe!$L$11),IF(Dokumentationshilfe!$B27&lt;=Dokumentationshilfe!$P$11,6+(Dokumentationshilfe!$B27-Dokumentationshilfe!$N$11)/ABS(Dokumentationshilfe!$P$11-Dokumentationshilfe!$N$11),7.1))))))))</f>
        <v>#N/A</v>
      </c>
      <c r="F21" s="8">
        <v>1</v>
      </c>
      <c r="G21" s="8">
        <v>2</v>
      </c>
      <c r="H21" s="8">
        <v>3</v>
      </c>
      <c r="I21" s="8">
        <v>4</v>
      </c>
      <c r="J21" s="8">
        <v>5</v>
      </c>
      <c r="K21" s="8">
        <v>6</v>
      </c>
      <c r="L21" s="9">
        <v>7</v>
      </c>
      <c r="Q21" s="49" t="s">
        <v>36</v>
      </c>
    </row>
    <row r="22" spans="3:30" x14ac:dyDescent="0.2">
      <c r="C22" s="4"/>
      <c r="D22" s="8">
        <v>16</v>
      </c>
      <c r="E22" s="8" t="e">
        <f>IF(Dokumentationshilfe!$B28="",NA(),IF(Dokumentationshilfe!$B28&lt;Dokumentationshilfe!$D$11,0.9,IF(Dokumentationshilfe!$B28&lt;=Dokumentationshilfe!$F$11,1+(Dokumentationshilfe!$B28-Dokumentationshilfe!$D$11)/ABS(Dokumentationshilfe!$F$11-Dokumentationshilfe!$D$11),IF(Dokumentationshilfe!$B28&lt;=Dokumentationshilfe!$H$11,2+(Dokumentationshilfe!$B28-Dokumentationshilfe!$F$11)/ABS(Dokumentationshilfe!$H$11-Dokumentationshilfe!$F$11),IF(Dokumentationshilfe!$B28&lt;=Dokumentationshilfe!$J$11,3+(Dokumentationshilfe!$B28-Dokumentationshilfe!$H$11)/ABS(Dokumentationshilfe!$J$11-Dokumentationshilfe!$H$11),IF(Dokumentationshilfe!$B28&lt;=Dokumentationshilfe!$L$11,4+(Dokumentationshilfe!$B28-Dokumentationshilfe!$J$11)/ABS(Dokumentationshilfe!$L$11-Dokumentationshilfe!$J$11),IF(Dokumentationshilfe!$B28&lt;=Dokumentationshilfe!$N$11,5+(Dokumentationshilfe!$B28-Dokumentationshilfe!$L$11)/ABS(Dokumentationshilfe!$N$11-Dokumentationshilfe!$L$11),IF(Dokumentationshilfe!$B28&lt;=Dokumentationshilfe!$P$11,6+(Dokumentationshilfe!$B28-Dokumentationshilfe!$N$11)/ABS(Dokumentationshilfe!$P$11-Dokumentationshilfe!$N$11),7.1))))))))</f>
        <v>#N/A</v>
      </c>
      <c r="F22" s="8">
        <v>1</v>
      </c>
      <c r="G22" s="8">
        <v>2</v>
      </c>
      <c r="H22" s="8">
        <v>3</v>
      </c>
      <c r="I22" s="8">
        <v>4</v>
      </c>
      <c r="J22" s="8">
        <v>5</v>
      </c>
      <c r="K22" s="8">
        <v>6</v>
      </c>
      <c r="L22" s="9">
        <v>7</v>
      </c>
      <c r="Q22" s="49" t="s">
        <v>44</v>
      </c>
      <c r="AB22" t="s">
        <v>62</v>
      </c>
      <c r="AC22" t="s">
        <v>245</v>
      </c>
      <c r="AD22">
        <v>1E-3</v>
      </c>
    </row>
    <row r="23" spans="3:30" x14ac:dyDescent="0.2">
      <c r="C23" s="4"/>
      <c r="D23" s="8">
        <v>17</v>
      </c>
      <c r="E23" s="8" t="e">
        <f>IF(Dokumentationshilfe!$B29="",NA(),IF(Dokumentationshilfe!$B29&lt;Dokumentationshilfe!$D$11,0.9,IF(Dokumentationshilfe!$B29&lt;=Dokumentationshilfe!$F$11,1+(Dokumentationshilfe!$B29-Dokumentationshilfe!$D$11)/ABS(Dokumentationshilfe!$F$11-Dokumentationshilfe!$D$11),IF(Dokumentationshilfe!$B29&lt;=Dokumentationshilfe!$H$11,2+(Dokumentationshilfe!$B29-Dokumentationshilfe!$F$11)/ABS(Dokumentationshilfe!$H$11-Dokumentationshilfe!$F$11),IF(Dokumentationshilfe!$B29&lt;=Dokumentationshilfe!$J$11,3+(Dokumentationshilfe!$B29-Dokumentationshilfe!$H$11)/ABS(Dokumentationshilfe!$J$11-Dokumentationshilfe!$H$11),IF(Dokumentationshilfe!$B29&lt;=Dokumentationshilfe!$L$11,4+(Dokumentationshilfe!$B29-Dokumentationshilfe!$J$11)/ABS(Dokumentationshilfe!$L$11-Dokumentationshilfe!$J$11),IF(Dokumentationshilfe!$B29&lt;=Dokumentationshilfe!$N$11,5+(Dokumentationshilfe!$B29-Dokumentationshilfe!$L$11)/ABS(Dokumentationshilfe!$N$11-Dokumentationshilfe!$L$11),IF(Dokumentationshilfe!$B29&lt;=Dokumentationshilfe!$P$11,6+(Dokumentationshilfe!$B29-Dokumentationshilfe!$N$11)/ABS(Dokumentationshilfe!$P$11-Dokumentationshilfe!$N$11),7.1))))))))</f>
        <v>#N/A</v>
      </c>
      <c r="F23" s="8">
        <v>1</v>
      </c>
      <c r="G23" s="8">
        <v>2</v>
      </c>
      <c r="H23" s="8">
        <v>3</v>
      </c>
      <c r="I23" s="8">
        <v>4</v>
      </c>
      <c r="J23" s="8">
        <v>5</v>
      </c>
      <c r="K23" s="8">
        <v>6</v>
      </c>
      <c r="L23" s="9">
        <v>7</v>
      </c>
      <c r="Q23" s="49" t="s">
        <v>43</v>
      </c>
      <c r="AB23" t="s">
        <v>62</v>
      </c>
      <c r="AC23" t="s">
        <v>62</v>
      </c>
      <c r="AD23">
        <v>1</v>
      </c>
    </row>
    <row r="24" spans="3:30" x14ac:dyDescent="0.2">
      <c r="C24" s="4"/>
      <c r="D24" s="8">
        <v>18</v>
      </c>
      <c r="E24" s="8" t="e">
        <f>IF(Dokumentationshilfe!$B30="",NA(),IF(Dokumentationshilfe!$B30&lt;Dokumentationshilfe!$D$11,0.9,IF(Dokumentationshilfe!$B30&lt;=Dokumentationshilfe!$F$11,1+(Dokumentationshilfe!$B30-Dokumentationshilfe!$D$11)/ABS(Dokumentationshilfe!$F$11-Dokumentationshilfe!$D$11),IF(Dokumentationshilfe!$B30&lt;=Dokumentationshilfe!$H$11,2+(Dokumentationshilfe!$B30-Dokumentationshilfe!$F$11)/ABS(Dokumentationshilfe!$H$11-Dokumentationshilfe!$F$11),IF(Dokumentationshilfe!$B30&lt;=Dokumentationshilfe!$J$11,3+(Dokumentationshilfe!$B30-Dokumentationshilfe!$H$11)/ABS(Dokumentationshilfe!$J$11-Dokumentationshilfe!$H$11),IF(Dokumentationshilfe!$B30&lt;=Dokumentationshilfe!$L$11,4+(Dokumentationshilfe!$B30-Dokumentationshilfe!$J$11)/ABS(Dokumentationshilfe!$L$11-Dokumentationshilfe!$J$11),IF(Dokumentationshilfe!$B30&lt;=Dokumentationshilfe!$N$11,5+(Dokumentationshilfe!$B30-Dokumentationshilfe!$L$11)/ABS(Dokumentationshilfe!$N$11-Dokumentationshilfe!$L$11),IF(Dokumentationshilfe!$B30&lt;=Dokumentationshilfe!$P$11,6+(Dokumentationshilfe!$B30-Dokumentationshilfe!$N$11)/ABS(Dokumentationshilfe!$P$11-Dokumentationshilfe!$N$11),7.1))))))))</f>
        <v>#N/A</v>
      </c>
      <c r="F24" s="8">
        <v>1</v>
      </c>
      <c r="G24" s="8">
        <v>2</v>
      </c>
      <c r="H24" s="8">
        <v>3</v>
      </c>
      <c r="I24" s="8">
        <v>4</v>
      </c>
      <c r="J24" s="8">
        <v>5</v>
      </c>
      <c r="K24" s="8">
        <v>6</v>
      </c>
      <c r="L24" s="9">
        <v>7</v>
      </c>
      <c r="AB24" t="s">
        <v>62</v>
      </c>
      <c r="AC24" t="s">
        <v>46</v>
      </c>
      <c r="AD24">
        <v>1000</v>
      </c>
    </row>
    <row r="25" spans="3:30" x14ac:dyDescent="0.2">
      <c r="C25" s="4"/>
      <c r="D25" s="8">
        <v>19</v>
      </c>
      <c r="E25" s="8" t="e">
        <f>IF(Dokumentationshilfe!$B31="",NA(),IF(Dokumentationshilfe!$B31&lt;Dokumentationshilfe!$D$11,0.9,IF(Dokumentationshilfe!$B31&lt;=Dokumentationshilfe!$F$11,1+(Dokumentationshilfe!$B31-Dokumentationshilfe!$D$11)/ABS(Dokumentationshilfe!$F$11-Dokumentationshilfe!$D$11),IF(Dokumentationshilfe!$B31&lt;=Dokumentationshilfe!$H$11,2+(Dokumentationshilfe!$B31-Dokumentationshilfe!$F$11)/ABS(Dokumentationshilfe!$H$11-Dokumentationshilfe!$F$11),IF(Dokumentationshilfe!$B31&lt;=Dokumentationshilfe!$J$11,3+(Dokumentationshilfe!$B31-Dokumentationshilfe!$H$11)/ABS(Dokumentationshilfe!$J$11-Dokumentationshilfe!$H$11),IF(Dokumentationshilfe!$B31&lt;=Dokumentationshilfe!$L$11,4+(Dokumentationshilfe!$B31-Dokumentationshilfe!$J$11)/ABS(Dokumentationshilfe!$L$11-Dokumentationshilfe!$J$11),IF(Dokumentationshilfe!$B31&lt;=Dokumentationshilfe!$N$11,5+(Dokumentationshilfe!$B31-Dokumentationshilfe!$L$11)/ABS(Dokumentationshilfe!$N$11-Dokumentationshilfe!$L$11),IF(Dokumentationshilfe!$B31&lt;=Dokumentationshilfe!$P$11,6+(Dokumentationshilfe!$B31-Dokumentationshilfe!$N$11)/ABS(Dokumentationshilfe!$P$11-Dokumentationshilfe!$N$11),7.1))))))))</f>
        <v>#N/A</v>
      </c>
      <c r="F25" s="8">
        <v>1</v>
      </c>
      <c r="G25" s="8">
        <v>2</v>
      </c>
      <c r="H25" s="8">
        <v>3</v>
      </c>
      <c r="I25" s="8">
        <v>4</v>
      </c>
      <c r="J25" s="8">
        <v>5</v>
      </c>
      <c r="K25" s="8">
        <v>6</v>
      </c>
      <c r="L25" s="9">
        <v>7</v>
      </c>
      <c r="AB25" t="s">
        <v>62</v>
      </c>
      <c r="AC25" t="s">
        <v>246</v>
      </c>
      <c r="AD25">
        <v>1000000</v>
      </c>
    </row>
    <row r="26" spans="3:30" x14ac:dyDescent="0.2">
      <c r="C26" s="4"/>
      <c r="D26" s="8">
        <v>20</v>
      </c>
      <c r="E26" s="8" t="e">
        <f>IF(Dokumentationshilfe!$B32="",NA(),IF(Dokumentationshilfe!$B32&lt;Dokumentationshilfe!$D$11,0.9,IF(Dokumentationshilfe!$B32&lt;=Dokumentationshilfe!$F$11,1+(Dokumentationshilfe!$B32-Dokumentationshilfe!$D$11)/ABS(Dokumentationshilfe!$F$11-Dokumentationshilfe!$D$11),IF(Dokumentationshilfe!$B32&lt;=Dokumentationshilfe!$H$11,2+(Dokumentationshilfe!$B32-Dokumentationshilfe!$F$11)/ABS(Dokumentationshilfe!$H$11-Dokumentationshilfe!$F$11),IF(Dokumentationshilfe!$B32&lt;=Dokumentationshilfe!$J$11,3+(Dokumentationshilfe!$B32-Dokumentationshilfe!$H$11)/ABS(Dokumentationshilfe!$J$11-Dokumentationshilfe!$H$11),IF(Dokumentationshilfe!$B32&lt;=Dokumentationshilfe!$L$11,4+(Dokumentationshilfe!$B32-Dokumentationshilfe!$J$11)/ABS(Dokumentationshilfe!$L$11-Dokumentationshilfe!$J$11),IF(Dokumentationshilfe!$B32&lt;=Dokumentationshilfe!$N$11,5+(Dokumentationshilfe!$B32-Dokumentationshilfe!$L$11)/ABS(Dokumentationshilfe!$N$11-Dokumentationshilfe!$L$11),IF(Dokumentationshilfe!$B32&lt;=Dokumentationshilfe!$P$11,6+(Dokumentationshilfe!$B32-Dokumentationshilfe!$N$11)/ABS(Dokumentationshilfe!$P$11-Dokumentationshilfe!$N$11),7.1))))))))</f>
        <v>#N/A</v>
      </c>
      <c r="F26" s="8">
        <v>1</v>
      </c>
      <c r="G26" s="8">
        <v>2</v>
      </c>
      <c r="H26" s="8">
        <v>3</v>
      </c>
      <c r="I26" s="8">
        <v>4</v>
      </c>
      <c r="J26" s="8">
        <v>5</v>
      </c>
      <c r="K26" s="8">
        <v>6</v>
      </c>
      <c r="L26" s="9">
        <v>7</v>
      </c>
      <c r="AB26" t="s">
        <v>62</v>
      </c>
      <c r="AC26" t="s">
        <v>160</v>
      </c>
      <c r="AD26">
        <v>1000000000</v>
      </c>
    </row>
    <row r="27" spans="3:30" x14ac:dyDescent="0.2">
      <c r="C27" s="4"/>
      <c r="D27" s="8">
        <v>21</v>
      </c>
      <c r="E27" s="8" t="e">
        <f>IF(Dokumentationshilfe!$B33="",NA(),IF(Dokumentationshilfe!$B33&lt;Dokumentationshilfe!$D$11,0.9,IF(Dokumentationshilfe!$B33&lt;=Dokumentationshilfe!$F$11,1+(Dokumentationshilfe!$B33-Dokumentationshilfe!$D$11)/ABS(Dokumentationshilfe!$F$11-Dokumentationshilfe!$D$11),IF(Dokumentationshilfe!$B33&lt;=Dokumentationshilfe!$H$11,2+(Dokumentationshilfe!$B33-Dokumentationshilfe!$F$11)/ABS(Dokumentationshilfe!$H$11-Dokumentationshilfe!$F$11),IF(Dokumentationshilfe!$B33&lt;=Dokumentationshilfe!$J$11,3+(Dokumentationshilfe!$B33-Dokumentationshilfe!$H$11)/ABS(Dokumentationshilfe!$J$11-Dokumentationshilfe!$H$11),IF(Dokumentationshilfe!$B33&lt;=Dokumentationshilfe!$L$11,4+(Dokumentationshilfe!$B33-Dokumentationshilfe!$J$11)/ABS(Dokumentationshilfe!$L$11-Dokumentationshilfe!$J$11),IF(Dokumentationshilfe!$B33&lt;=Dokumentationshilfe!$N$11,5+(Dokumentationshilfe!$B33-Dokumentationshilfe!$L$11)/ABS(Dokumentationshilfe!$N$11-Dokumentationshilfe!$L$11),IF(Dokumentationshilfe!$B33&lt;=Dokumentationshilfe!$P$11,6+(Dokumentationshilfe!$B33-Dokumentationshilfe!$N$11)/ABS(Dokumentationshilfe!$P$11-Dokumentationshilfe!$N$11),7.1))))))))</f>
        <v>#N/A</v>
      </c>
      <c r="F27" s="8">
        <v>1</v>
      </c>
      <c r="G27" s="8">
        <v>2</v>
      </c>
      <c r="H27" s="8">
        <v>3</v>
      </c>
      <c r="I27" s="8">
        <v>4</v>
      </c>
      <c r="J27" s="8">
        <v>5</v>
      </c>
      <c r="K27" s="8">
        <v>6</v>
      </c>
      <c r="L27" s="9">
        <v>7</v>
      </c>
      <c r="Q27" s="63" t="s">
        <v>45</v>
      </c>
      <c r="R27" s="64"/>
      <c r="S27" s="64"/>
      <c r="T27" s="64"/>
      <c r="U27" s="64"/>
      <c r="V27" s="64"/>
      <c r="W27" s="64"/>
      <c r="AB27" s="49" t="s">
        <v>62</v>
      </c>
      <c r="AC27" t="s">
        <v>248</v>
      </c>
      <c r="AD27">
        <v>1000000000000</v>
      </c>
    </row>
    <row r="28" spans="3:30" ht="12.75" customHeight="1" x14ac:dyDescent="0.2">
      <c r="C28" s="4"/>
      <c r="D28" s="8">
        <v>22</v>
      </c>
      <c r="E28" s="8" t="e">
        <f>IF(Dokumentationshilfe!$B34="",NA(),IF(Dokumentationshilfe!$B34&lt;Dokumentationshilfe!$D$11,0.9,IF(Dokumentationshilfe!$B34&lt;=Dokumentationshilfe!$F$11,1+(Dokumentationshilfe!$B34-Dokumentationshilfe!$D$11)/ABS(Dokumentationshilfe!$F$11-Dokumentationshilfe!$D$11),IF(Dokumentationshilfe!$B34&lt;=Dokumentationshilfe!$H$11,2+(Dokumentationshilfe!$B34-Dokumentationshilfe!$F$11)/ABS(Dokumentationshilfe!$H$11-Dokumentationshilfe!$F$11),IF(Dokumentationshilfe!$B34&lt;=Dokumentationshilfe!$J$11,3+(Dokumentationshilfe!$B34-Dokumentationshilfe!$H$11)/ABS(Dokumentationshilfe!$J$11-Dokumentationshilfe!$H$11),IF(Dokumentationshilfe!$B34&lt;=Dokumentationshilfe!$L$11,4+(Dokumentationshilfe!$B34-Dokumentationshilfe!$J$11)/ABS(Dokumentationshilfe!$L$11-Dokumentationshilfe!$J$11),IF(Dokumentationshilfe!$B34&lt;=Dokumentationshilfe!$N$11,5+(Dokumentationshilfe!$B34-Dokumentationshilfe!$L$11)/ABS(Dokumentationshilfe!$N$11-Dokumentationshilfe!$L$11),IF(Dokumentationshilfe!$B34&lt;=Dokumentationshilfe!$P$11,6+(Dokumentationshilfe!$B34-Dokumentationshilfe!$N$11)/ABS(Dokumentationshilfe!$P$11-Dokumentationshilfe!$N$11),7.1))))))))</f>
        <v>#N/A</v>
      </c>
      <c r="F28" s="8">
        <v>1</v>
      </c>
      <c r="G28" s="8">
        <v>2</v>
      </c>
      <c r="H28" s="8">
        <v>3</v>
      </c>
      <c r="I28" s="8">
        <v>4</v>
      </c>
      <c r="J28" s="8">
        <v>5</v>
      </c>
      <c r="K28" s="8">
        <v>6</v>
      </c>
      <c r="L28" s="9">
        <v>7</v>
      </c>
      <c r="Q28" s="230" t="s">
        <v>207</v>
      </c>
      <c r="R28" s="230"/>
      <c r="S28" s="230"/>
      <c r="T28" s="230"/>
      <c r="U28" s="230"/>
      <c r="V28" s="64"/>
      <c r="W28" s="64"/>
      <c r="AB28" t="s">
        <v>62</v>
      </c>
      <c r="AC28" t="s">
        <v>250</v>
      </c>
      <c r="AD28">
        <v>1E-3</v>
      </c>
    </row>
    <row r="29" spans="3:30" x14ac:dyDescent="0.2">
      <c r="C29" s="4"/>
      <c r="D29" s="8">
        <v>23</v>
      </c>
      <c r="E29" s="8" t="e">
        <f>IF(Dokumentationshilfe!$B35="",NA(),IF(Dokumentationshilfe!$B35&lt;Dokumentationshilfe!$D$11,0.9,IF(Dokumentationshilfe!$B35&lt;=Dokumentationshilfe!$F$11,1+(Dokumentationshilfe!$B35-Dokumentationshilfe!$D$11)/ABS(Dokumentationshilfe!$F$11-Dokumentationshilfe!$D$11),IF(Dokumentationshilfe!$B35&lt;=Dokumentationshilfe!$H$11,2+(Dokumentationshilfe!$B35-Dokumentationshilfe!$F$11)/ABS(Dokumentationshilfe!$H$11-Dokumentationshilfe!$F$11),IF(Dokumentationshilfe!$B35&lt;=Dokumentationshilfe!$J$11,3+(Dokumentationshilfe!$B35-Dokumentationshilfe!$H$11)/ABS(Dokumentationshilfe!$J$11-Dokumentationshilfe!$H$11),IF(Dokumentationshilfe!$B35&lt;=Dokumentationshilfe!$L$11,4+(Dokumentationshilfe!$B35-Dokumentationshilfe!$J$11)/ABS(Dokumentationshilfe!$L$11-Dokumentationshilfe!$J$11),IF(Dokumentationshilfe!$B35&lt;=Dokumentationshilfe!$N$11,5+(Dokumentationshilfe!$B35-Dokumentationshilfe!$L$11)/ABS(Dokumentationshilfe!$N$11-Dokumentationshilfe!$L$11),IF(Dokumentationshilfe!$B35&lt;=Dokumentationshilfe!$P$11,6+(Dokumentationshilfe!$B35-Dokumentationshilfe!$N$11)/ABS(Dokumentationshilfe!$P$11-Dokumentationshilfe!$N$11),7.1))))))))</f>
        <v>#N/A</v>
      </c>
      <c r="F29" s="8">
        <v>1</v>
      </c>
      <c r="G29" s="8">
        <v>2</v>
      </c>
      <c r="H29" s="8">
        <v>3</v>
      </c>
      <c r="I29" s="8">
        <v>4</v>
      </c>
      <c r="J29" s="8">
        <v>5</v>
      </c>
      <c r="K29" s="8">
        <v>6</v>
      </c>
      <c r="L29" s="9">
        <v>7</v>
      </c>
      <c r="Q29" s="230"/>
      <c r="R29" s="230"/>
      <c r="S29" s="230"/>
      <c r="T29" s="230"/>
      <c r="U29" s="230"/>
      <c r="V29" s="64"/>
      <c r="W29" s="64"/>
      <c r="AB29" t="s">
        <v>62</v>
      </c>
      <c r="AC29" t="s">
        <v>252</v>
      </c>
      <c r="AD29">
        <v>1</v>
      </c>
    </row>
    <row r="30" spans="3:30" x14ac:dyDescent="0.2">
      <c r="C30" s="4"/>
      <c r="D30" s="8">
        <v>24</v>
      </c>
      <c r="E30" s="8" t="e">
        <f>IF(Dokumentationshilfe!$B36="",NA(),IF(Dokumentationshilfe!$B36&lt;Dokumentationshilfe!$D$11,0.9,IF(Dokumentationshilfe!$B36&lt;=Dokumentationshilfe!$F$11,1+(Dokumentationshilfe!$B36-Dokumentationshilfe!$D$11)/ABS(Dokumentationshilfe!$F$11-Dokumentationshilfe!$D$11),IF(Dokumentationshilfe!$B36&lt;=Dokumentationshilfe!$H$11,2+(Dokumentationshilfe!$B36-Dokumentationshilfe!$F$11)/ABS(Dokumentationshilfe!$H$11-Dokumentationshilfe!$F$11),IF(Dokumentationshilfe!$B36&lt;=Dokumentationshilfe!$J$11,3+(Dokumentationshilfe!$B36-Dokumentationshilfe!$H$11)/ABS(Dokumentationshilfe!$J$11-Dokumentationshilfe!$H$11),IF(Dokumentationshilfe!$B36&lt;=Dokumentationshilfe!$L$11,4+(Dokumentationshilfe!$B36-Dokumentationshilfe!$J$11)/ABS(Dokumentationshilfe!$L$11-Dokumentationshilfe!$J$11),IF(Dokumentationshilfe!$B36&lt;=Dokumentationshilfe!$N$11,5+(Dokumentationshilfe!$B36-Dokumentationshilfe!$L$11)/ABS(Dokumentationshilfe!$N$11-Dokumentationshilfe!$L$11),IF(Dokumentationshilfe!$B36&lt;=Dokumentationshilfe!$P$11,6+(Dokumentationshilfe!$B36-Dokumentationshilfe!$N$11)/ABS(Dokumentationshilfe!$P$11-Dokumentationshilfe!$N$11),7.1))))))))</f>
        <v>#N/A</v>
      </c>
      <c r="F30" s="8">
        <v>1</v>
      </c>
      <c r="G30" s="8">
        <v>2</v>
      </c>
      <c r="H30" s="8">
        <v>3</v>
      </c>
      <c r="I30" s="8">
        <v>4</v>
      </c>
      <c r="J30" s="8">
        <v>5</v>
      </c>
      <c r="K30" s="8">
        <v>6</v>
      </c>
      <c r="L30" s="9">
        <v>7</v>
      </c>
      <c r="Q30" s="230"/>
      <c r="R30" s="230"/>
      <c r="S30" s="230"/>
      <c r="T30" s="230"/>
      <c r="U30" s="230"/>
      <c r="V30" s="64"/>
      <c r="W30" s="64"/>
      <c r="AB30" t="s">
        <v>62</v>
      </c>
      <c r="AC30" t="s">
        <v>253</v>
      </c>
      <c r="AD30">
        <v>1000</v>
      </c>
    </row>
    <row r="31" spans="3:30" ht="13.5" thickBot="1" x14ac:dyDescent="0.25">
      <c r="C31" s="10"/>
      <c r="D31" s="11">
        <v>25</v>
      </c>
      <c r="E31" s="8" t="e">
        <f>IF(Dokumentationshilfe!$B37="",NA(),IF(Dokumentationshilfe!$B37&lt;Dokumentationshilfe!$D$11,0.9,IF(Dokumentationshilfe!$B37&lt;=Dokumentationshilfe!$F$11,1+(Dokumentationshilfe!$B37-Dokumentationshilfe!$D$11)/ABS(Dokumentationshilfe!$F$11-Dokumentationshilfe!$D$11),IF(Dokumentationshilfe!$B37&lt;=Dokumentationshilfe!$H$11,2+(Dokumentationshilfe!$B37-Dokumentationshilfe!$F$11)/ABS(Dokumentationshilfe!$H$11-Dokumentationshilfe!$F$11),IF(Dokumentationshilfe!$B37&lt;=Dokumentationshilfe!$J$11,3+(Dokumentationshilfe!$B37-Dokumentationshilfe!$H$11)/ABS(Dokumentationshilfe!$J$11-Dokumentationshilfe!$H$11),IF(Dokumentationshilfe!$B37&lt;=Dokumentationshilfe!$L$11,4+(Dokumentationshilfe!$B37-Dokumentationshilfe!$J$11)/ABS(Dokumentationshilfe!$L$11-Dokumentationshilfe!$J$11),IF(Dokumentationshilfe!$B37&lt;=Dokumentationshilfe!$N$11,5+(Dokumentationshilfe!$B37-Dokumentationshilfe!$L$11)/ABS(Dokumentationshilfe!$N$11-Dokumentationshilfe!$L$11),IF(Dokumentationshilfe!$B37&lt;=Dokumentationshilfe!$P$11,6+(Dokumentationshilfe!$B37-Dokumentationshilfe!$N$11)/ABS(Dokumentationshilfe!$P$11-Dokumentationshilfe!$N$11),7.1))))))))</f>
        <v>#N/A</v>
      </c>
      <c r="F31" s="11">
        <v>1</v>
      </c>
      <c r="G31" s="11">
        <v>2</v>
      </c>
      <c r="H31" s="11">
        <v>3</v>
      </c>
      <c r="I31" s="11">
        <v>4</v>
      </c>
      <c r="J31" s="11">
        <v>5</v>
      </c>
      <c r="K31" s="11">
        <v>6</v>
      </c>
      <c r="L31" s="12">
        <v>7</v>
      </c>
      <c r="Q31" s="230"/>
      <c r="R31" s="230"/>
      <c r="S31" s="230"/>
      <c r="T31" s="230"/>
      <c r="U31" s="230"/>
      <c r="V31" s="64"/>
      <c r="W31" s="64"/>
      <c r="AB31" t="s">
        <v>62</v>
      </c>
      <c r="AC31" t="s">
        <v>97</v>
      </c>
      <c r="AD31">
        <v>1000000</v>
      </c>
    </row>
    <row r="32" spans="3:30" ht="13.5" thickBot="1" x14ac:dyDescent="0.25">
      <c r="Q32" s="230"/>
      <c r="R32" s="230"/>
      <c r="S32" s="230"/>
      <c r="T32" s="230"/>
      <c r="U32" s="230"/>
      <c r="V32" s="64"/>
      <c r="W32" s="64"/>
      <c r="AB32" t="s">
        <v>62</v>
      </c>
      <c r="AC32" t="s">
        <v>254</v>
      </c>
      <c r="AD32">
        <v>1000000000</v>
      </c>
    </row>
    <row r="33" spans="3:30" x14ac:dyDescent="0.2">
      <c r="C33" s="1"/>
      <c r="D33" s="2" t="s">
        <v>11</v>
      </c>
      <c r="E33" s="2" t="s">
        <v>20</v>
      </c>
      <c r="F33" s="13" t="s">
        <v>12</v>
      </c>
      <c r="G33" s="13" t="s">
        <v>13</v>
      </c>
      <c r="H33" s="13" t="s">
        <v>14</v>
      </c>
      <c r="I33" s="13" t="s">
        <v>15</v>
      </c>
      <c r="J33" s="13" t="s">
        <v>16</v>
      </c>
      <c r="K33" s="13" t="s">
        <v>17</v>
      </c>
      <c r="L33" s="14" t="s">
        <v>18</v>
      </c>
      <c r="Q33" s="230"/>
      <c r="R33" s="230"/>
      <c r="S33" s="230"/>
      <c r="T33" s="230"/>
      <c r="U33" s="230"/>
      <c r="V33" s="64"/>
      <c r="W33" s="64"/>
    </row>
    <row r="34" spans="3:30" x14ac:dyDescent="0.2">
      <c r="C34" s="4"/>
      <c r="L34" s="7"/>
      <c r="Q34" s="230"/>
      <c r="R34" s="230"/>
      <c r="S34" s="230"/>
      <c r="T34" s="230"/>
      <c r="U34" s="230"/>
      <c r="V34" s="64"/>
      <c r="W34" s="64"/>
      <c r="AB34" t="s">
        <v>46</v>
      </c>
      <c r="AC34" t="s">
        <v>245</v>
      </c>
      <c r="AD34">
        <v>9.9999999999999995E-7</v>
      </c>
    </row>
    <row r="35" spans="3:30" x14ac:dyDescent="0.2">
      <c r="C35" s="4"/>
      <c r="D35" s="8">
        <v>1</v>
      </c>
      <c r="E35" s="8" t="e">
        <f>IF(Dokumentationshilfe!$T13="",NA(),IF(Dokumentationshilfe!$T13&lt;Dokumentationshilfe!$V$11,0.9,IF(Dokumentationshilfe!$T13&lt;=Dokumentationshilfe!$X$11,1+(Dokumentationshilfe!$T13-Dokumentationshilfe!$V$11)/ABS(Dokumentationshilfe!$X$11-Dokumentationshilfe!$V$11),IF(Dokumentationshilfe!$T13&lt;=Dokumentationshilfe!$Z$11,2+(Dokumentationshilfe!$T13-Dokumentationshilfe!$X$11)/ABS(Dokumentationshilfe!$Z$11-Dokumentationshilfe!$X$11),IF(Dokumentationshilfe!$T13&lt;=Dokumentationshilfe!$AB$11,3+(Dokumentationshilfe!$T13-Dokumentationshilfe!$Z$11)/ABS(Dokumentationshilfe!$AB$11-Dokumentationshilfe!$Z$11),IF(Dokumentationshilfe!$T13&lt;=Dokumentationshilfe!$AD$11,4+(Dokumentationshilfe!$T13-Dokumentationshilfe!$AB$11)/ABS(Dokumentationshilfe!$AD$11-Dokumentationshilfe!$AB$11),IF(Dokumentationshilfe!$T13&lt;=Dokumentationshilfe!$AF$11,5+(Dokumentationshilfe!$T13-Dokumentationshilfe!$AD$11)/ABS(Dokumentationshilfe!$AF$11-Dokumentationshilfe!$AD$11),IF(Dokumentationshilfe!$T13&lt;=Dokumentationshilfe!$AH$11,6+(Dokumentationshilfe!$T13-Dokumentationshilfe!$AF$11)/ABS(Dokumentationshilfe!$AH$11-Dokumentationshilfe!$AF$11),7.1))))))))</f>
        <v>#N/A</v>
      </c>
      <c r="F35" s="8">
        <v>1</v>
      </c>
      <c r="G35" s="8">
        <v>2</v>
      </c>
      <c r="H35" s="8">
        <v>3</v>
      </c>
      <c r="I35" s="8">
        <v>4</v>
      </c>
      <c r="J35" s="8">
        <v>5</v>
      </c>
      <c r="K35" s="8">
        <v>6</v>
      </c>
      <c r="L35" s="9">
        <v>7</v>
      </c>
      <c r="M35" t="e">
        <f>IF(Dokumentationshilfe!$T679="",NA(),IF(Dokumentationshilfe!$T679&lt;Dokumentationshilfe!$V$790,0.9,IF(Dokumentationshilfe!$T679&lt;=Dokumentationshilfe!$X$790,1+(Dokumentationshilfe!$T679-Dokumentationshilfe!$V$790)/ABS(Dokumentationshilfe!$X$790-Dokumentationshilfe!$V$790),IF(Dokumentationshilfe!$T679&lt;=Dokumentationshilfe!$Z$790,2+(Dokumentationshilfe!$T679-Dokumentationshilfe!$X$790)/ABS(Dokumentationshilfe!$Z$790-Dokumentationshilfe!$X$790),IF(Dokumentationshilfe!$T679&lt;=Dokumentationshilfe!$AB$790,3+(Dokumentationshilfe!$T679-Dokumentationshilfe!$Z$790)/ABS(Dokumentationshilfe!$AB$790-Dokumentationshilfe!$Z$790),IF(Dokumentationshilfe!$T679&lt;=Dokumentationshilfe!$AD$790,4+(Dokumentationshilfe!$T679-Dokumentationshilfe!$AB$790)/ABS(Dokumentationshilfe!$AD$790-Dokumentationshilfe!$AB$790),IF(Dokumentationshilfe!$T679&lt;=Dokumentationshilfe!$AF$790,5+(Dokumentationshilfe!$T679-Dokumentationshilfe!$AD$790)/ABS(Dokumentationshilfe!$AF$790-Dokumentationshilfe!$AD$790),IF(Dokumentationshilfe!$T679&lt;=Dokumentationshilfe!$AH$790,6+(Dokumentationshilfe!$T679-Dokumentationshilfe!$AF$790)/ABS(Dokumentationshilfe!$AH$790-Dokumentationshilfe!$AF$790),7.1))))))))</f>
        <v>#N/A</v>
      </c>
      <c r="Q35" s="230"/>
      <c r="R35" s="230"/>
      <c r="S35" s="230"/>
      <c r="T35" s="230"/>
      <c r="U35" s="230"/>
      <c r="V35" s="64"/>
      <c r="W35" s="64"/>
      <c r="AB35" t="s">
        <v>46</v>
      </c>
      <c r="AC35" t="s">
        <v>62</v>
      </c>
      <c r="AD35">
        <v>1E-3</v>
      </c>
    </row>
    <row r="36" spans="3:30" x14ac:dyDescent="0.2">
      <c r="C36" s="4"/>
      <c r="D36" s="8">
        <v>2</v>
      </c>
      <c r="E36" s="8" t="e">
        <f>IF(Dokumentationshilfe!$T14="",NA(),IF(Dokumentationshilfe!$T14&lt;Dokumentationshilfe!$V$11,0.9,IF(Dokumentationshilfe!$T14&lt;=Dokumentationshilfe!$X$11,1+(Dokumentationshilfe!$T14-Dokumentationshilfe!$V$11)/ABS(Dokumentationshilfe!$X$11-Dokumentationshilfe!$V$11),IF(Dokumentationshilfe!$T14&lt;=Dokumentationshilfe!$Z$11,2+(Dokumentationshilfe!$T14-Dokumentationshilfe!$X$11)/ABS(Dokumentationshilfe!$Z$11-Dokumentationshilfe!$X$11),IF(Dokumentationshilfe!$T14&lt;=Dokumentationshilfe!$AB$11,3+(Dokumentationshilfe!$T14-Dokumentationshilfe!$Z$11)/ABS(Dokumentationshilfe!$AB$11-Dokumentationshilfe!$Z$11),IF(Dokumentationshilfe!$T14&lt;=Dokumentationshilfe!$AD$11,4+(Dokumentationshilfe!$T14-Dokumentationshilfe!$AB$11)/ABS(Dokumentationshilfe!$AD$11-Dokumentationshilfe!$AB$11),IF(Dokumentationshilfe!$T14&lt;=Dokumentationshilfe!$AF$11,5+(Dokumentationshilfe!$T14-Dokumentationshilfe!$AD$11)/ABS(Dokumentationshilfe!$AF$11-Dokumentationshilfe!$AD$11),IF(Dokumentationshilfe!$T14&lt;=Dokumentationshilfe!$AH$11,6+(Dokumentationshilfe!$T14-Dokumentationshilfe!$AF$11)/ABS(Dokumentationshilfe!$AH$11-Dokumentationshilfe!$AF$11),7.1))))))))</f>
        <v>#N/A</v>
      </c>
      <c r="F36" s="8">
        <v>1</v>
      </c>
      <c r="G36" s="8">
        <v>2</v>
      </c>
      <c r="H36" s="8">
        <v>3</v>
      </c>
      <c r="I36" s="8">
        <v>4</v>
      </c>
      <c r="J36" s="8">
        <v>5</v>
      </c>
      <c r="K36" s="8">
        <v>6</v>
      </c>
      <c r="L36" s="9">
        <v>7</v>
      </c>
      <c r="AB36" t="s">
        <v>46</v>
      </c>
      <c r="AC36" t="s">
        <v>46</v>
      </c>
      <c r="AD36">
        <v>1</v>
      </c>
    </row>
    <row r="37" spans="3:30" x14ac:dyDescent="0.2">
      <c r="C37" s="4"/>
      <c r="D37" s="8">
        <v>3</v>
      </c>
      <c r="E37" s="8" t="e">
        <f>IF(Dokumentationshilfe!$T15="",NA(),IF(Dokumentationshilfe!$T15&lt;Dokumentationshilfe!$V$11,0.9,IF(Dokumentationshilfe!$T15&lt;=Dokumentationshilfe!$X$11,1+(Dokumentationshilfe!$T15-Dokumentationshilfe!$V$11)/ABS(Dokumentationshilfe!$X$11-Dokumentationshilfe!$V$11),IF(Dokumentationshilfe!$T15&lt;=Dokumentationshilfe!$Z$11,2+(Dokumentationshilfe!$T15-Dokumentationshilfe!$X$11)/ABS(Dokumentationshilfe!$Z$11-Dokumentationshilfe!$X$11),IF(Dokumentationshilfe!$T15&lt;=Dokumentationshilfe!$AB$11,3+(Dokumentationshilfe!$T15-Dokumentationshilfe!$Z$11)/ABS(Dokumentationshilfe!$AB$11-Dokumentationshilfe!$Z$11),IF(Dokumentationshilfe!$T15&lt;=Dokumentationshilfe!$AD$11,4+(Dokumentationshilfe!$T15-Dokumentationshilfe!$AB$11)/ABS(Dokumentationshilfe!$AD$11-Dokumentationshilfe!$AB$11),IF(Dokumentationshilfe!$T15&lt;=Dokumentationshilfe!$AF$11,5+(Dokumentationshilfe!$T15-Dokumentationshilfe!$AD$11)/ABS(Dokumentationshilfe!$AF$11-Dokumentationshilfe!$AD$11),IF(Dokumentationshilfe!$T15&lt;=Dokumentationshilfe!$AH$11,6+(Dokumentationshilfe!$T15-Dokumentationshilfe!$AF$11)/ABS(Dokumentationshilfe!$AH$11-Dokumentationshilfe!$AF$11),7.1))))))))</f>
        <v>#N/A</v>
      </c>
      <c r="F37" s="8">
        <v>1</v>
      </c>
      <c r="G37" s="8">
        <v>2</v>
      </c>
      <c r="H37" s="8">
        <v>3</v>
      </c>
      <c r="I37" s="8">
        <v>4</v>
      </c>
      <c r="J37" s="8">
        <v>5</v>
      </c>
      <c r="K37" s="8">
        <v>6</v>
      </c>
      <c r="L37" s="9">
        <v>7</v>
      </c>
      <c r="AB37" t="s">
        <v>46</v>
      </c>
      <c r="AC37" t="s">
        <v>246</v>
      </c>
      <c r="AD37">
        <v>1000</v>
      </c>
    </row>
    <row r="38" spans="3:30" x14ac:dyDescent="0.2">
      <c r="C38" s="4"/>
      <c r="D38" s="8">
        <v>4</v>
      </c>
      <c r="E38" s="8" t="e">
        <f>IF(Dokumentationshilfe!$T16="",NA(),IF(Dokumentationshilfe!$T16&lt;Dokumentationshilfe!$V$11,0.9,IF(Dokumentationshilfe!$T16&lt;=Dokumentationshilfe!$X$11,1+(Dokumentationshilfe!$T16-Dokumentationshilfe!$V$11)/ABS(Dokumentationshilfe!$X$11-Dokumentationshilfe!$V$11),IF(Dokumentationshilfe!$T16&lt;=Dokumentationshilfe!$Z$11,2+(Dokumentationshilfe!$T16-Dokumentationshilfe!$X$11)/ABS(Dokumentationshilfe!$Z$11-Dokumentationshilfe!$X$11),IF(Dokumentationshilfe!$T16&lt;=Dokumentationshilfe!$AB$11,3+(Dokumentationshilfe!$T16-Dokumentationshilfe!$Z$11)/ABS(Dokumentationshilfe!$AB$11-Dokumentationshilfe!$Z$11),IF(Dokumentationshilfe!$T16&lt;=Dokumentationshilfe!$AD$11,4+(Dokumentationshilfe!$T16-Dokumentationshilfe!$AB$11)/ABS(Dokumentationshilfe!$AD$11-Dokumentationshilfe!$AB$11),IF(Dokumentationshilfe!$T16&lt;=Dokumentationshilfe!$AF$11,5+(Dokumentationshilfe!$T16-Dokumentationshilfe!$AD$11)/ABS(Dokumentationshilfe!$AF$11-Dokumentationshilfe!$AD$11),IF(Dokumentationshilfe!$T16&lt;=Dokumentationshilfe!$AH$11,6+(Dokumentationshilfe!$T16-Dokumentationshilfe!$AF$11)/ABS(Dokumentationshilfe!$AH$11-Dokumentationshilfe!$AF$11),7.1))))))))</f>
        <v>#N/A</v>
      </c>
      <c r="F38" s="8">
        <v>1</v>
      </c>
      <c r="G38" s="8">
        <v>2</v>
      </c>
      <c r="H38" s="8">
        <v>3</v>
      </c>
      <c r="I38" s="8">
        <v>4</v>
      </c>
      <c r="J38" s="8">
        <v>5</v>
      </c>
      <c r="K38" s="8">
        <v>6</v>
      </c>
      <c r="L38" s="9">
        <v>7</v>
      </c>
      <c r="Q38" s="49" t="s">
        <v>255</v>
      </c>
      <c r="AB38" t="s">
        <v>46</v>
      </c>
      <c r="AC38" t="s">
        <v>160</v>
      </c>
      <c r="AD38">
        <v>1000000</v>
      </c>
    </row>
    <row r="39" spans="3:30" x14ac:dyDescent="0.2">
      <c r="C39" s="4"/>
      <c r="D39" s="8">
        <v>5</v>
      </c>
      <c r="E39" s="8" t="e">
        <f>IF(Dokumentationshilfe!$T17="",NA(),IF(Dokumentationshilfe!$T17&lt;Dokumentationshilfe!$V$11,0.9,IF(Dokumentationshilfe!$T17&lt;=Dokumentationshilfe!$X$11,1+(Dokumentationshilfe!$T17-Dokumentationshilfe!$V$11)/ABS(Dokumentationshilfe!$X$11-Dokumentationshilfe!$V$11),IF(Dokumentationshilfe!$T17&lt;=Dokumentationshilfe!$Z$11,2+(Dokumentationshilfe!$T17-Dokumentationshilfe!$X$11)/ABS(Dokumentationshilfe!$Z$11-Dokumentationshilfe!$X$11),IF(Dokumentationshilfe!$T17&lt;=Dokumentationshilfe!$AB$11,3+(Dokumentationshilfe!$T17-Dokumentationshilfe!$Z$11)/ABS(Dokumentationshilfe!$AB$11-Dokumentationshilfe!$Z$11),IF(Dokumentationshilfe!$T17&lt;=Dokumentationshilfe!$AD$11,4+(Dokumentationshilfe!$T17-Dokumentationshilfe!$AB$11)/ABS(Dokumentationshilfe!$AD$11-Dokumentationshilfe!$AB$11),IF(Dokumentationshilfe!$T17&lt;=Dokumentationshilfe!$AF$11,5+(Dokumentationshilfe!$T17-Dokumentationshilfe!$AD$11)/ABS(Dokumentationshilfe!$AF$11-Dokumentationshilfe!$AD$11),IF(Dokumentationshilfe!$T17&lt;=Dokumentationshilfe!$AH$11,6+(Dokumentationshilfe!$T17-Dokumentationshilfe!$AF$11)/ABS(Dokumentationshilfe!$AH$11-Dokumentationshilfe!$AF$11),7.1))))))))</f>
        <v>#N/A</v>
      </c>
      <c r="F39" s="8">
        <v>1</v>
      </c>
      <c r="G39" s="8">
        <v>2</v>
      </c>
      <c r="H39" s="8">
        <v>3</v>
      </c>
      <c r="I39" s="8">
        <v>4</v>
      </c>
      <c r="J39" s="8">
        <v>5</v>
      </c>
      <c r="K39" s="8">
        <v>6</v>
      </c>
      <c r="L39" s="9">
        <v>7</v>
      </c>
      <c r="Q39" s="49" t="s">
        <v>256</v>
      </c>
      <c r="AB39" t="s">
        <v>46</v>
      </c>
      <c r="AC39" t="s">
        <v>248</v>
      </c>
      <c r="AD39">
        <v>1000000000</v>
      </c>
    </row>
    <row r="40" spans="3:30" x14ac:dyDescent="0.2">
      <c r="C40" s="4"/>
      <c r="D40" s="8">
        <v>6</v>
      </c>
      <c r="E40" s="8" t="e">
        <f>IF(Dokumentationshilfe!$T18="",NA(),IF(Dokumentationshilfe!$T18&lt;Dokumentationshilfe!$V$11,0.9,IF(Dokumentationshilfe!$T18&lt;=Dokumentationshilfe!$X$11,1+(Dokumentationshilfe!$T18-Dokumentationshilfe!$V$11)/ABS(Dokumentationshilfe!$X$11-Dokumentationshilfe!$V$11),IF(Dokumentationshilfe!$T18&lt;=Dokumentationshilfe!$Z$11,2+(Dokumentationshilfe!$T18-Dokumentationshilfe!$X$11)/ABS(Dokumentationshilfe!$Z$11-Dokumentationshilfe!$X$11),IF(Dokumentationshilfe!$T18&lt;=Dokumentationshilfe!$AB$11,3+(Dokumentationshilfe!$T18-Dokumentationshilfe!$Z$11)/ABS(Dokumentationshilfe!$AB$11-Dokumentationshilfe!$Z$11),IF(Dokumentationshilfe!$T18&lt;=Dokumentationshilfe!$AD$11,4+(Dokumentationshilfe!$T18-Dokumentationshilfe!$AB$11)/ABS(Dokumentationshilfe!$AD$11-Dokumentationshilfe!$AB$11),IF(Dokumentationshilfe!$T18&lt;=Dokumentationshilfe!$AF$11,5+(Dokumentationshilfe!$T18-Dokumentationshilfe!$AD$11)/ABS(Dokumentationshilfe!$AF$11-Dokumentationshilfe!$AD$11),IF(Dokumentationshilfe!$T18&lt;=Dokumentationshilfe!$AH$11,6+(Dokumentationshilfe!$T18-Dokumentationshilfe!$AF$11)/ABS(Dokumentationshilfe!$AH$11-Dokumentationshilfe!$AF$11),7.1))))))))</f>
        <v>#N/A</v>
      </c>
      <c r="F40" s="8">
        <v>1</v>
      </c>
      <c r="G40" s="8">
        <v>2</v>
      </c>
      <c r="H40" s="8">
        <v>3</v>
      </c>
      <c r="I40" s="8">
        <v>4</v>
      </c>
      <c r="J40" s="8">
        <v>5</v>
      </c>
      <c r="K40" s="8">
        <v>6</v>
      </c>
      <c r="L40" s="9">
        <v>7</v>
      </c>
      <c r="N40" t="s">
        <v>22</v>
      </c>
      <c r="Q40" s="49" t="s">
        <v>257</v>
      </c>
      <c r="AB40" t="s">
        <v>46</v>
      </c>
      <c r="AC40" t="s">
        <v>250</v>
      </c>
      <c r="AD40">
        <v>9.9999999999999995E-7</v>
      </c>
    </row>
    <row r="41" spans="3:30" x14ac:dyDescent="0.2">
      <c r="C41" s="4"/>
      <c r="D41" s="8">
        <v>7</v>
      </c>
      <c r="E41" s="8" t="e">
        <f>IF(Dokumentationshilfe!$T19="",NA(),IF(Dokumentationshilfe!$T19&lt;Dokumentationshilfe!$V$11,0.9,IF(Dokumentationshilfe!$T19&lt;=Dokumentationshilfe!$X$11,1+(Dokumentationshilfe!$T19-Dokumentationshilfe!$V$11)/ABS(Dokumentationshilfe!$X$11-Dokumentationshilfe!$V$11),IF(Dokumentationshilfe!$T19&lt;=Dokumentationshilfe!$Z$11,2+(Dokumentationshilfe!$T19-Dokumentationshilfe!$X$11)/ABS(Dokumentationshilfe!$Z$11-Dokumentationshilfe!$X$11),IF(Dokumentationshilfe!$T19&lt;=Dokumentationshilfe!$AB$11,3+(Dokumentationshilfe!$T19-Dokumentationshilfe!$Z$11)/ABS(Dokumentationshilfe!$AB$11-Dokumentationshilfe!$Z$11),IF(Dokumentationshilfe!$T19&lt;=Dokumentationshilfe!$AD$11,4+(Dokumentationshilfe!$T19-Dokumentationshilfe!$AB$11)/ABS(Dokumentationshilfe!$AD$11-Dokumentationshilfe!$AB$11),IF(Dokumentationshilfe!$T19&lt;=Dokumentationshilfe!$AF$11,5+(Dokumentationshilfe!$T19-Dokumentationshilfe!$AD$11)/ABS(Dokumentationshilfe!$AF$11-Dokumentationshilfe!$AD$11),IF(Dokumentationshilfe!$T19&lt;=Dokumentationshilfe!$AH$11,6+(Dokumentationshilfe!$T19-Dokumentationshilfe!$AF$11)/ABS(Dokumentationshilfe!$AH$11-Dokumentationshilfe!$AF$11),7.1))))))))</f>
        <v>#N/A</v>
      </c>
      <c r="F41" s="8">
        <v>1</v>
      </c>
      <c r="G41" s="8">
        <v>2</v>
      </c>
      <c r="H41" s="8">
        <v>3</v>
      </c>
      <c r="I41" s="8">
        <v>4</v>
      </c>
      <c r="J41" s="8">
        <v>5</v>
      </c>
      <c r="K41" s="8">
        <v>6</v>
      </c>
      <c r="L41" s="9">
        <v>7</v>
      </c>
      <c r="N41" t="s">
        <v>206</v>
      </c>
      <c r="Q41" s="49" t="s">
        <v>258</v>
      </c>
      <c r="AB41" t="s">
        <v>46</v>
      </c>
      <c r="AC41" t="s">
        <v>252</v>
      </c>
      <c r="AD41">
        <v>1E-3</v>
      </c>
    </row>
    <row r="42" spans="3:30" x14ac:dyDescent="0.2">
      <c r="C42" s="4"/>
      <c r="D42" s="8">
        <v>8</v>
      </c>
      <c r="E42" s="8" t="e">
        <f>IF(Dokumentationshilfe!$T20="",NA(),IF(Dokumentationshilfe!$T20&lt;Dokumentationshilfe!$V$11,0.9,IF(Dokumentationshilfe!$T20&lt;=Dokumentationshilfe!$X$11,1+(Dokumentationshilfe!$T20-Dokumentationshilfe!$V$11)/ABS(Dokumentationshilfe!$X$11-Dokumentationshilfe!$V$11),IF(Dokumentationshilfe!$T20&lt;=Dokumentationshilfe!$Z$11,2+(Dokumentationshilfe!$T20-Dokumentationshilfe!$X$11)/ABS(Dokumentationshilfe!$Z$11-Dokumentationshilfe!$X$11),IF(Dokumentationshilfe!$T20&lt;=Dokumentationshilfe!$AB$11,3+(Dokumentationshilfe!$T20-Dokumentationshilfe!$Z$11)/ABS(Dokumentationshilfe!$AB$11-Dokumentationshilfe!$Z$11),IF(Dokumentationshilfe!$T20&lt;=Dokumentationshilfe!$AD$11,4+(Dokumentationshilfe!$T20-Dokumentationshilfe!$AB$11)/ABS(Dokumentationshilfe!$AD$11-Dokumentationshilfe!$AB$11),IF(Dokumentationshilfe!$T20&lt;=Dokumentationshilfe!$AF$11,5+(Dokumentationshilfe!$T20-Dokumentationshilfe!$AD$11)/ABS(Dokumentationshilfe!$AF$11-Dokumentationshilfe!$AD$11),IF(Dokumentationshilfe!$T20&lt;=Dokumentationshilfe!$AH$11,6+(Dokumentationshilfe!$T20-Dokumentationshilfe!$AF$11)/ABS(Dokumentationshilfe!$AH$11-Dokumentationshilfe!$AF$11),7.1))))))))</f>
        <v>#N/A</v>
      </c>
      <c r="F42" s="8">
        <v>1</v>
      </c>
      <c r="G42" s="8">
        <v>2</v>
      </c>
      <c r="H42" s="8">
        <v>3</v>
      </c>
      <c r="I42" s="8">
        <v>4</v>
      </c>
      <c r="J42" s="8">
        <v>5</v>
      </c>
      <c r="K42" s="8">
        <v>6</v>
      </c>
      <c r="L42" s="9">
        <v>7</v>
      </c>
      <c r="N42" t="s">
        <v>206</v>
      </c>
      <c r="AB42" t="s">
        <v>46</v>
      </c>
      <c r="AC42" t="s">
        <v>253</v>
      </c>
      <c r="AD42">
        <v>1</v>
      </c>
    </row>
    <row r="43" spans="3:30" x14ac:dyDescent="0.2">
      <c r="C43" s="4"/>
      <c r="D43" s="8">
        <v>9</v>
      </c>
      <c r="E43" s="8" t="e">
        <f>IF(Dokumentationshilfe!$T21="",NA(),IF(Dokumentationshilfe!$T21&lt;Dokumentationshilfe!$V$11,0.9,IF(Dokumentationshilfe!$T21&lt;=Dokumentationshilfe!$X$11,1+(Dokumentationshilfe!$T21-Dokumentationshilfe!$V$11)/ABS(Dokumentationshilfe!$X$11-Dokumentationshilfe!$V$11),IF(Dokumentationshilfe!$T21&lt;=Dokumentationshilfe!$Z$11,2+(Dokumentationshilfe!$T21-Dokumentationshilfe!$X$11)/ABS(Dokumentationshilfe!$Z$11-Dokumentationshilfe!$X$11),IF(Dokumentationshilfe!$T21&lt;=Dokumentationshilfe!$AB$11,3+(Dokumentationshilfe!$T21-Dokumentationshilfe!$Z$11)/ABS(Dokumentationshilfe!$AB$11-Dokumentationshilfe!$Z$11),IF(Dokumentationshilfe!$T21&lt;=Dokumentationshilfe!$AD$11,4+(Dokumentationshilfe!$T21-Dokumentationshilfe!$AB$11)/ABS(Dokumentationshilfe!$AD$11-Dokumentationshilfe!$AB$11),IF(Dokumentationshilfe!$T21&lt;=Dokumentationshilfe!$AF$11,5+(Dokumentationshilfe!$T21-Dokumentationshilfe!$AD$11)/ABS(Dokumentationshilfe!$AF$11-Dokumentationshilfe!$AD$11),IF(Dokumentationshilfe!$T21&lt;=Dokumentationshilfe!$AH$11,6+(Dokumentationshilfe!$T21-Dokumentationshilfe!$AF$11)/ABS(Dokumentationshilfe!$AH$11-Dokumentationshilfe!$AF$11),7.1))))))))</f>
        <v>#N/A</v>
      </c>
      <c r="F43" s="8">
        <v>1</v>
      </c>
      <c r="G43" s="8">
        <v>2</v>
      </c>
      <c r="H43" s="8">
        <v>3</v>
      </c>
      <c r="I43" s="8">
        <v>4</v>
      </c>
      <c r="J43" s="8">
        <v>5</v>
      </c>
      <c r="K43" s="8">
        <v>6</v>
      </c>
      <c r="L43" s="9">
        <v>7</v>
      </c>
      <c r="Q43" s="49" t="s">
        <v>259</v>
      </c>
      <c r="AB43" t="s">
        <v>46</v>
      </c>
      <c r="AC43" t="s">
        <v>97</v>
      </c>
      <c r="AD43">
        <v>1000</v>
      </c>
    </row>
    <row r="44" spans="3:30" x14ac:dyDescent="0.2">
      <c r="C44" s="4"/>
      <c r="D44" s="8">
        <v>10</v>
      </c>
      <c r="E44" s="8" t="e">
        <f>IF(Dokumentationshilfe!$T22="",NA(),IF(Dokumentationshilfe!$T22&lt;Dokumentationshilfe!$V$11,0.9,IF(Dokumentationshilfe!$T22&lt;=Dokumentationshilfe!$X$11,1+(Dokumentationshilfe!$T22-Dokumentationshilfe!$V$11)/ABS(Dokumentationshilfe!$X$11-Dokumentationshilfe!$V$11),IF(Dokumentationshilfe!$T22&lt;=Dokumentationshilfe!$Z$11,2+(Dokumentationshilfe!$T22-Dokumentationshilfe!$X$11)/ABS(Dokumentationshilfe!$Z$11-Dokumentationshilfe!$X$11),IF(Dokumentationshilfe!$T22&lt;=Dokumentationshilfe!$AB$11,3+(Dokumentationshilfe!$T22-Dokumentationshilfe!$Z$11)/ABS(Dokumentationshilfe!$AB$11-Dokumentationshilfe!$Z$11),IF(Dokumentationshilfe!$T22&lt;=Dokumentationshilfe!$AD$11,4+(Dokumentationshilfe!$T22-Dokumentationshilfe!$AB$11)/ABS(Dokumentationshilfe!$AD$11-Dokumentationshilfe!$AB$11),IF(Dokumentationshilfe!$T22&lt;=Dokumentationshilfe!$AF$11,5+(Dokumentationshilfe!$T22-Dokumentationshilfe!$AD$11)/ABS(Dokumentationshilfe!$AF$11-Dokumentationshilfe!$AD$11),IF(Dokumentationshilfe!$T22&lt;=Dokumentationshilfe!$AH$11,6+(Dokumentationshilfe!$T22-Dokumentationshilfe!$AF$11)/ABS(Dokumentationshilfe!$AH$11-Dokumentationshilfe!$AF$11),7.1))))))))</f>
        <v>#N/A</v>
      </c>
      <c r="F44" s="8">
        <v>1</v>
      </c>
      <c r="G44" s="8">
        <v>2</v>
      </c>
      <c r="H44" s="8">
        <v>3</v>
      </c>
      <c r="I44" s="8">
        <v>4</v>
      </c>
      <c r="J44" s="8">
        <v>5</v>
      </c>
      <c r="K44" s="8">
        <v>6</v>
      </c>
      <c r="L44" s="9">
        <v>7</v>
      </c>
      <c r="Q44" s="49" t="s">
        <v>260</v>
      </c>
      <c r="AB44" t="s">
        <v>46</v>
      </c>
      <c r="AC44" t="s">
        <v>254</v>
      </c>
      <c r="AD44">
        <v>1000000</v>
      </c>
    </row>
    <row r="45" spans="3:30" x14ac:dyDescent="0.2">
      <c r="C45" s="4"/>
      <c r="D45" s="8">
        <v>11</v>
      </c>
      <c r="E45" s="8" t="e">
        <f>IF(Dokumentationshilfe!$T23="",NA(),IF(Dokumentationshilfe!$T23&lt;Dokumentationshilfe!$V$11,0.9,IF(Dokumentationshilfe!$T23&lt;=Dokumentationshilfe!$X$11,1+(Dokumentationshilfe!$T23-Dokumentationshilfe!$V$11)/ABS(Dokumentationshilfe!$X$11-Dokumentationshilfe!$V$11),IF(Dokumentationshilfe!$T23&lt;=Dokumentationshilfe!$Z$11,2+(Dokumentationshilfe!$T23-Dokumentationshilfe!$X$11)/ABS(Dokumentationshilfe!$Z$11-Dokumentationshilfe!$X$11),IF(Dokumentationshilfe!$T23&lt;=Dokumentationshilfe!$AB$11,3+(Dokumentationshilfe!$T23-Dokumentationshilfe!$Z$11)/ABS(Dokumentationshilfe!$AB$11-Dokumentationshilfe!$Z$11),IF(Dokumentationshilfe!$T23&lt;=Dokumentationshilfe!$AD$11,4+(Dokumentationshilfe!$T23-Dokumentationshilfe!$AB$11)/ABS(Dokumentationshilfe!$AD$11-Dokumentationshilfe!$AB$11),IF(Dokumentationshilfe!$T23&lt;=Dokumentationshilfe!$AF$11,5+(Dokumentationshilfe!$T23-Dokumentationshilfe!$AD$11)/ABS(Dokumentationshilfe!$AF$11-Dokumentationshilfe!$AD$11),IF(Dokumentationshilfe!$T23&lt;=Dokumentationshilfe!$AH$11,6+(Dokumentationshilfe!$T23-Dokumentationshilfe!$AF$11)/ABS(Dokumentationshilfe!$AH$11-Dokumentationshilfe!$AF$11),7.1))))))))</f>
        <v>#N/A</v>
      </c>
      <c r="F45" s="8">
        <v>1</v>
      </c>
      <c r="G45" s="8">
        <v>2</v>
      </c>
      <c r="H45" s="8">
        <v>3</v>
      </c>
      <c r="I45" s="8">
        <v>4</v>
      </c>
      <c r="J45" s="8">
        <v>5</v>
      </c>
      <c r="K45" s="8">
        <v>6</v>
      </c>
      <c r="L45" s="9">
        <v>7</v>
      </c>
    </row>
    <row r="46" spans="3:30" x14ac:dyDescent="0.2">
      <c r="C46" s="4"/>
      <c r="D46" s="8">
        <v>12</v>
      </c>
      <c r="E46" s="8" t="e">
        <f>IF(Dokumentationshilfe!$T24="",NA(),IF(Dokumentationshilfe!$T24&lt;Dokumentationshilfe!$V$11,0.9,IF(Dokumentationshilfe!$T24&lt;=Dokumentationshilfe!$X$11,1+(Dokumentationshilfe!$T24-Dokumentationshilfe!$V$11)/ABS(Dokumentationshilfe!$X$11-Dokumentationshilfe!$V$11),IF(Dokumentationshilfe!$T24&lt;=Dokumentationshilfe!$Z$11,2+(Dokumentationshilfe!$T24-Dokumentationshilfe!$X$11)/ABS(Dokumentationshilfe!$Z$11-Dokumentationshilfe!$X$11),IF(Dokumentationshilfe!$T24&lt;=Dokumentationshilfe!$AB$11,3+(Dokumentationshilfe!$T24-Dokumentationshilfe!$Z$11)/ABS(Dokumentationshilfe!$AB$11-Dokumentationshilfe!$Z$11),IF(Dokumentationshilfe!$T24&lt;=Dokumentationshilfe!$AD$11,4+(Dokumentationshilfe!$T24-Dokumentationshilfe!$AB$11)/ABS(Dokumentationshilfe!$AD$11-Dokumentationshilfe!$AB$11),IF(Dokumentationshilfe!$T24&lt;=Dokumentationshilfe!$AF$11,5+(Dokumentationshilfe!$T24-Dokumentationshilfe!$AD$11)/ABS(Dokumentationshilfe!$AF$11-Dokumentationshilfe!$AD$11),IF(Dokumentationshilfe!$T24&lt;=Dokumentationshilfe!$AH$11,6+(Dokumentationshilfe!$T24-Dokumentationshilfe!$AF$11)/ABS(Dokumentationshilfe!$AH$11-Dokumentationshilfe!$AF$11),7.1))))))))</f>
        <v>#N/A</v>
      </c>
      <c r="F46" s="8">
        <v>1</v>
      </c>
      <c r="G46" s="8">
        <v>2</v>
      </c>
      <c r="H46" s="8">
        <v>3</v>
      </c>
      <c r="I46" s="8">
        <v>4</v>
      </c>
      <c r="J46" s="8">
        <v>5</v>
      </c>
      <c r="K46" s="8">
        <v>6</v>
      </c>
      <c r="L46" s="9">
        <v>7</v>
      </c>
      <c r="AB46" t="s">
        <v>246</v>
      </c>
      <c r="AC46" t="s">
        <v>245</v>
      </c>
      <c r="AD46">
        <v>1.0000000000000001E-9</v>
      </c>
    </row>
    <row r="47" spans="3:30" x14ac:dyDescent="0.2">
      <c r="C47" s="4"/>
      <c r="D47" s="8">
        <v>13</v>
      </c>
      <c r="E47" s="8" t="e">
        <f>IF(Dokumentationshilfe!$T25="",NA(),IF(Dokumentationshilfe!$T25&lt;Dokumentationshilfe!$V$11,0.9,IF(Dokumentationshilfe!$T25&lt;=Dokumentationshilfe!$X$11,1+(Dokumentationshilfe!$T25-Dokumentationshilfe!$V$11)/ABS(Dokumentationshilfe!$X$11-Dokumentationshilfe!$V$11),IF(Dokumentationshilfe!$T25&lt;=Dokumentationshilfe!$Z$11,2+(Dokumentationshilfe!$T25-Dokumentationshilfe!$X$11)/ABS(Dokumentationshilfe!$Z$11-Dokumentationshilfe!$X$11),IF(Dokumentationshilfe!$T25&lt;=Dokumentationshilfe!$AB$11,3+(Dokumentationshilfe!$T25-Dokumentationshilfe!$Z$11)/ABS(Dokumentationshilfe!$AB$11-Dokumentationshilfe!$Z$11),IF(Dokumentationshilfe!$T25&lt;=Dokumentationshilfe!$AD$11,4+(Dokumentationshilfe!$T25-Dokumentationshilfe!$AB$11)/ABS(Dokumentationshilfe!$AD$11-Dokumentationshilfe!$AB$11),IF(Dokumentationshilfe!$T25&lt;=Dokumentationshilfe!$AF$11,5+(Dokumentationshilfe!$T25-Dokumentationshilfe!$AD$11)/ABS(Dokumentationshilfe!$AF$11-Dokumentationshilfe!$AD$11),IF(Dokumentationshilfe!$T25&lt;=Dokumentationshilfe!$AH$11,6+(Dokumentationshilfe!$T25-Dokumentationshilfe!$AF$11)/ABS(Dokumentationshilfe!$AH$11-Dokumentationshilfe!$AF$11),7.1))))))))</f>
        <v>#N/A</v>
      </c>
      <c r="F47" s="8">
        <v>1</v>
      </c>
      <c r="G47" s="8">
        <v>2</v>
      </c>
      <c r="H47" s="8">
        <v>3</v>
      </c>
      <c r="I47" s="8">
        <v>4</v>
      </c>
      <c r="J47" s="8">
        <v>5</v>
      </c>
      <c r="K47" s="8">
        <v>6</v>
      </c>
      <c r="L47" s="9">
        <v>7</v>
      </c>
      <c r="AB47" t="s">
        <v>246</v>
      </c>
      <c r="AC47" t="s">
        <v>62</v>
      </c>
      <c r="AD47">
        <v>9.9999999999999995E-7</v>
      </c>
    </row>
    <row r="48" spans="3:30" x14ac:dyDescent="0.2">
      <c r="C48" s="4"/>
      <c r="D48" s="8">
        <v>14</v>
      </c>
      <c r="E48" s="8" t="e">
        <f>IF(Dokumentationshilfe!$T26="",NA(),IF(Dokumentationshilfe!$T26&lt;Dokumentationshilfe!$V$11,0.9,IF(Dokumentationshilfe!$T26&lt;=Dokumentationshilfe!$X$11,1+(Dokumentationshilfe!$T26-Dokumentationshilfe!$V$11)/ABS(Dokumentationshilfe!$X$11-Dokumentationshilfe!$V$11),IF(Dokumentationshilfe!$T26&lt;=Dokumentationshilfe!$Z$11,2+(Dokumentationshilfe!$T26-Dokumentationshilfe!$X$11)/ABS(Dokumentationshilfe!$Z$11-Dokumentationshilfe!$X$11),IF(Dokumentationshilfe!$T26&lt;=Dokumentationshilfe!$AB$11,3+(Dokumentationshilfe!$T26-Dokumentationshilfe!$Z$11)/ABS(Dokumentationshilfe!$AB$11-Dokumentationshilfe!$Z$11),IF(Dokumentationshilfe!$T26&lt;=Dokumentationshilfe!$AD$11,4+(Dokumentationshilfe!$T26-Dokumentationshilfe!$AB$11)/ABS(Dokumentationshilfe!$AD$11-Dokumentationshilfe!$AB$11),IF(Dokumentationshilfe!$T26&lt;=Dokumentationshilfe!$AF$11,5+(Dokumentationshilfe!$T26-Dokumentationshilfe!$AD$11)/ABS(Dokumentationshilfe!$AF$11-Dokumentationshilfe!$AD$11),IF(Dokumentationshilfe!$T26&lt;=Dokumentationshilfe!$AH$11,6+(Dokumentationshilfe!$T26-Dokumentationshilfe!$AF$11)/ABS(Dokumentationshilfe!$AH$11-Dokumentationshilfe!$AF$11),7.1))))))))</f>
        <v>#N/A</v>
      </c>
      <c r="F48" s="8">
        <v>1</v>
      </c>
      <c r="G48" s="8">
        <v>2</v>
      </c>
      <c r="H48" s="8">
        <v>3</v>
      </c>
      <c r="I48" s="8">
        <v>4</v>
      </c>
      <c r="J48" s="8">
        <v>5</v>
      </c>
      <c r="K48" s="8">
        <v>6</v>
      </c>
      <c r="L48" s="9">
        <v>7</v>
      </c>
      <c r="AB48" t="s">
        <v>246</v>
      </c>
      <c r="AC48" t="s">
        <v>46</v>
      </c>
      <c r="AD48">
        <v>1E-3</v>
      </c>
    </row>
    <row r="49" spans="3:30" x14ac:dyDescent="0.2">
      <c r="C49" s="4"/>
      <c r="D49" s="8">
        <v>15</v>
      </c>
      <c r="E49" s="8" t="e">
        <f>IF(Dokumentationshilfe!$T27="",NA(),IF(Dokumentationshilfe!$T27&lt;Dokumentationshilfe!$V$11,0.9,IF(Dokumentationshilfe!$T27&lt;=Dokumentationshilfe!$X$11,1+(Dokumentationshilfe!$T27-Dokumentationshilfe!$V$11)/ABS(Dokumentationshilfe!$X$11-Dokumentationshilfe!$V$11),IF(Dokumentationshilfe!$T27&lt;=Dokumentationshilfe!$Z$11,2+(Dokumentationshilfe!$T27-Dokumentationshilfe!$X$11)/ABS(Dokumentationshilfe!$Z$11-Dokumentationshilfe!$X$11),IF(Dokumentationshilfe!$T27&lt;=Dokumentationshilfe!$AB$11,3+(Dokumentationshilfe!$T27-Dokumentationshilfe!$Z$11)/ABS(Dokumentationshilfe!$AB$11-Dokumentationshilfe!$Z$11),IF(Dokumentationshilfe!$T27&lt;=Dokumentationshilfe!$AD$11,4+(Dokumentationshilfe!$T27-Dokumentationshilfe!$AB$11)/ABS(Dokumentationshilfe!$AD$11-Dokumentationshilfe!$AB$11),IF(Dokumentationshilfe!$T27&lt;=Dokumentationshilfe!$AF$11,5+(Dokumentationshilfe!$T27-Dokumentationshilfe!$AD$11)/ABS(Dokumentationshilfe!$AF$11-Dokumentationshilfe!$AD$11),IF(Dokumentationshilfe!$T27&lt;=Dokumentationshilfe!$AH$11,6+(Dokumentationshilfe!$T27-Dokumentationshilfe!$AF$11)/ABS(Dokumentationshilfe!$AH$11-Dokumentationshilfe!$AF$11),7.1))))))))</f>
        <v>#N/A</v>
      </c>
      <c r="F49" s="8">
        <v>1</v>
      </c>
      <c r="G49" s="8">
        <v>2</v>
      </c>
      <c r="H49" s="8">
        <v>3</v>
      </c>
      <c r="I49" s="8">
        <v>4</v>
      </c>
      <c r="J49" s="8">
        <v>5</v>
      </c>
      <c r="K49" s="8">
        <v>6</v>
      </c>
      <c r="L49" s="9">
        <v>7</v>
      </c>
      <c r="AB49" t="s">
        <v>246</v>
      </c>
      <c r="AC49" t="s">
        <v>246</v>
      </c>
      <c r="AD49">
        <v>1</v>
      </c>
    </row>
    <row r="50" spans="3:30" x14ac:dyDescent="0.2">
      <c r="C50" s="4"/>
      <c r="D50" s="8">
        <v>16</v>
      </c>
      <c r="E50" s="8" t="e">
        <f>IF(Dokumentationshilfe!$T28="",NA(),IF(Dokumentationshilfe!$T28&lt;Dokumentationshilfe!$V$11,0.9,IF(Dokumentationshilfe!$T28&lt;=Dokumentationshilfe!$X$11,1+(Dokumentationshilfe!$T28-Dokumentationshilfe!$V$11)/ABS(Dokumentationshilfe!$X$11-Dokumentationshilfe!$V$11),IF(Dokumentationshilfe!$T28&lt;=Dokumentationshilfe!$Z$11,2+(Dokumentationshilfe!$T28-Dokumentationshilfe!$X$11)/ABS(Dokumentationshilfe!$Z$11-Dokumentationshilfe!$X$11),IF(Dokumentationshilfe!$T28&lt;=Dokumentationshilfe!$AB$11,3+(Dokumentationshilfe!$T28-Dokumentationshilfe!$Z$11)/ABS(Dokumentationshilfe!$AB$11-Dokumentationshilfe!$Z$11),IF(Dokumentationshilfe!$T28&lt;=Dokumentationshilfe!$AD$11,4+(Dokumentationshilfe!$T28-Dokumentationshilfe!$AB$11)/ABS(Dokumentationshilfe!$AD$11-Dokumentationshilfe!$AB$11),IF(Dokumentationshilfe!$T28&lt;=Dokumentationshilfe!$AF$11,5+(Dokumentationshilfe!$T28-Dokumentationshilfe!$AD$11)/ABS(Dokumentationshilfe!$AF$11-Dokumentationshilfe!$AD$11),IF(Dokumentationshilfe!$T28&lt;=Dokumentationshilfe!$AH$11,6+(Dokumentationshilfe!$T28-Dokumentationshilfe!$AF$11)/ABS(Dokumentationshilfe!$AH$11-Dokumentationshilfe!$AF$11),7.1))))))))</f>
        <v>#N/A</v>
      </c>
      <c r="F50" s="8">
        <v>1</v>
      </c>
      <c r="G50" s="8">
        <v>2</v>
      </c>
      <c r="H50" s="8">
        <v>3</v>
      </c>
      <c r="I50" s="8">
        <v>4</v>
      </c>
      <c r="J50" s="8">
        <v>5</v>
      </c>
      <c r="K50" s="8">
        <v>6</v>
      </c>
      <c r="L50" s="9">
        <v>7</v>
      </c>
      <c r="AB50" t="s">
        <v>246</v>
      </c>
      <c r="AC50" t="s">
        <v>160</v>
      </c>
      <c r="AD50">
        <v>1000</v>
      </c>
    </row>
    <row r="51" spans="3:30" x14ac:dyDescent="0.2">
      <c r="C51" s="4"/>
      <c r="D51" s="8">
        <v>17</v>
      </c>
      <c r="E51" s="8" t="e">
        <f>IF(Dokumentationshilfe!$T29="",NA(),IF(Dokumentationshilfe!$T29&lt;Dokumentationshilfe!$V$11,0.9,IF(Dokumentationshilfe!$T29&lt;=Dokumentationshilfe!$X$11,1+(Dokumentationshilfe!$T29-Dokumentationshilfe!$V$11)/ABS(Dokumentationshilfe!$X$11-Dokumentationshilfe!$V$11),IF(Dokumentationshilfe!$T29&lt;=Dokumentationshilfe!$Z$11,2+(Dokumentationshilfe!$T29-Dokumentationshilfe!$X$11)/ABS(Dokumentationshilfe!$Z$11-Dokumentationshilfe!$X$11),IF(Dokumentationshilfe!$T29&lt;=Dokumentationshilfe!$AB$11,3+(Dokumentationshilfe!$T29-Dokumentationshilfe!$Z$11)/ABS(Dokumentationshilfe!$AB$11-Dokumentationshilfe!$Z$11),IF(Dokumentationshilfe!$T29&lt;=Dokumentationshilfe!$AD$11,4+(Dokumentationshilfe!$T29-Dokumentationshilfe!$AB$11)/ABS(Dokumentationshilfe!$AD$11-Dokumentationshilfe!$AB$11),IF(Dokumentationshilfe!$T29&lt;=Dokumentationshilfe!$AF$11,5+(Dokumentationshilfe!$T29-Dokumentationshilfe!$AD$11)/ABS(Dokumentationshilfe!$AF$11-Dokumentationshilfe!$AD$11),IF(Dokumentationshilfe!$T29&lt;=Dokumentationshilfe!$AH$11,6+(Dokumentationshilfe!$T29-Dokumentationshilfe!$AF$11)/ABS(Dokumentationshilfe!$AH$11-Dokumentationshilfe!$AF$11),7.1))))))))</f>
        <v>#N/A</v>
      </c>
      <c r="F51" s="8">
        <v>1</v>
      </c>
      <c r="G51" s="8">
        <v>2</v>
      </c>
      <c r="H51" s="8">
        <v>3</v>
      </c>
      <c r="I51" s="8">
        <v>4</v>
      </c>
      <c r="J51" s="8">
        <v>5</v>
      </c>
      <c r="K51" s="8">
        <v>6</v>
      </c>
      <c r="L51" s="9">
        <v>7</v>
      </c>
      <c r="AB51" t="s">
        <v>246</v>
      </c>
      <c r="AC51" t="s">
        <v>248</v>
      </c>
      <c r="AD51">
        <v>1000000</v>
      </c>
    </row>
    <row r="52" spans="3:30" x14ac:dyDescent="0.2">
      <c r="C52" s="4"/>
      <c r="D52" s="8">
        <v>18</v>
      </c>
      <c r="E52" s="8" t="e">
        <f>IF(Dokumentationshilfe!$T30="",NA(),IF(Dokumentationshilfe!$T30&lt;Dokumentationshilfe!$V$11,0.9,IF(Dokumentationshilfe!$T30&lt;=Dokumentationshilfe!$X$11,1+(Dokumentationshilfe!$T30-Dokumentationshilfe!$V$11)/ABS(Dokumentationshilfe!$X$11-Dokumentationshilfe!$V$11),IF(Dokumentationshilfe!$T30&lt;=Dokumentationshilfe!$Z$11,2+(Dokumentationshilfe!$T30-Dokumentationshilfe!$X$11)/ABS(Dokumentationshilfe!$Z$11-Dokumentationshilfe!$X$11),IF(Dokumentationshilfe!$T30&lt;=Dokumentationshilfe!$AB$11,3+(Dokumentationshilfe!$T30-Dokumentationshilfe!$Z$11)/ABS(Dokumentationshilfe!$AB$11-Dokumentationshilfe!$Z$11),IF(Dokumentationshilfe!$T30&lt;=Dokumentationshilfe!$AD$11,4+(Dokumentationshilfe!$T30-Dokumentationshilfe!$AB$11)/ABS(Dokumentationshilfe!$AD$11-Dokumentationshilfe!$AB$11),IF(Dokumentationshilfe!$T30&lt;=Dokumentationshilfe!$AF$11,5+(Dokumentationshilfe!$T30-Dokumentationshilfe!$AD$11)/ABS(Dokumentationshilfe!$AF$11-Dokumentationshilfe!$AD$11),IF(Dokumentationshilfe!$T30&lt;=Dokumentationshilfe!$AH$11,6+(Dokumentationshilfe!$T30-Dokumentationshilfe!$AF$11)/ABS(Dokumentationshilfe!$AH$11-Dokumentationshilfe!$AF$11),7.1))))))))</f>
        <v>#N/A</v>
      </c>
      <c r="F52" s="8">
        <v>1</v>
      </c>
      <c r="G52" s="8">
        <v>2</v>
      </c>
      <c r="H52" s="8">
        <v>3</v>
      </c>
      <c r="I52" s="8">
        <v>4</v>
      </c>
      <c r="J52" s="8">
        <v>5</v>
      </c>
      <c r="K52" s="8">
        <v>6</v>
      </c>
      <c r="L52" s="9">
        <v>7</v>
      </c>
      <c r="AB52" t="s">
        <v>246</v>
      </c>
      <c r="AC52" t="s">
        <v>250</v>
      </c>
      <c r="AD52">
        <v>1.0000000000000001E-9</v>
      </c>
    </row>
    <row r="53" spans="3:30" x14ac:dyDescent="0.2">
      <c r="C53" s="4"/>
      <c r="D53" s="8">
        <v>19</v>
      </c>
      <c r="E53" s="8" t="e">
        <f>IF(Dokumentationshilfe!$T31="",NA(),IF(Dokumentationshilfe!$T31&lt;Dokumentationshilfe!$V$11,0.9,IF(Dokumentationshilfe!$T31&lt;=Dokumentationshilfe!$X$11,1+(Dokumentationshilfe!$T31-Dokumentationshilfe!$V$11)/ABS(Dokumentationshilfe!$X$11-Dokumentationshilfe!$V$11),IF(Dokumentationshilfe!$T31&lt;=Dokumentationshilfe!$Z$11,2+(Dokumentationshilfe!$T31-Dokumentationshilfe!$X$11)/ABS(Dokumentationshilfe!$Z$11-Dokumentationshilfe!$X$11),IF(Dokumentationshilfe!$T31&lt;=Dokumentationshilfe!$AB$11,3+(Dokumentationshilfe!$T31-Dokumentationshilfe!$Z$11)/ABS(Dokumentationshilfe!$AB$11-Dokumentationshilfe!$Z$11),IF(Dokumentationshilfe!$T31&lt;=Dokumentationshilfe!$AD$11,4+(Dokumentationshilfe!$T31-Dokumentationshilfe!$AB$11)/ABS(Dokumentationshilfe!$AD$11-Dokumentationshilfe!$AB$11),IF(Dokumentationshilfe!$T31&lt;=Dokumentationshilfe!$AF$11,5+(Dokumentationshilfe!$T31-Dokumentationshilfe!$AD$11)/ABS(Dokumentationshilfe!$AF$11-Dokumentationshilfe!$AD$11),IF(Dokumentationshilfe!$T31&lt;=Dokumentationshilfe!$AH$11,6+(Dokumentationshilfe!$T31-Dokumentationshilfe!$AF$11)/ABS(Dokumentationshilfe!$AH$11-Dokumentationshilfe!$AF$11),7.1))))))))</f>
        <v>#N/A</v>
      </c>
      <c r="F53" s="8">
        <v>1</v>
      </c>
      <c r="G53" s="8">
        <v>2</v>
      </c>
      <c r="H53" s="8">
        <v>3</v>
      </c>
      <c r="I53" s="8">
        <v>4</v>
      </c>
      <c r="J53" s="8">
        <v>5</v>
      </c>
      <c r="K53" s="8">
        <v>6</v>
      </c>
      <c r="L53" s="9">
        <v>7</v>
      </c>
      <c r="AB53" t="s">
        <v>246</v>
      </c>
      <c r="AC53" t="s">
        <v>252</v>
      </c>
      <c r="AD53">
        <v>9.9999999999999995E-7</v>
      </c>
    </row>
    <row r="54" spans="3:30" x14ac:dyDescent="0.2">
      <c r="C54" s="4"/>
      <c r="D54" s="8">
        <v>20</v>
      </c>
      <c r="E54" s="8" t="e">
        <f>IF(Dokumentationshilfe!$T32="",NA(),IF(Dokumentationshilfe!$T32&lt;Dokumentationshilfe!$V$11,0.9,IF(Dokumentationshilfe!$T32&lt;=Dokumentationshilfe!$X$11,1+(Dokumentationshilfe!$T32-Dokumentationshilfe!$V$11)/ABS(Dokumentationshilfe!$X$11-Dokumentationshilfe!$V$11),IF(Dokumentationshilfe!$T32&lt;=Dokumentationshilfe!$Z$11,2+(Dokumentationshilfe!$T32-Dokumentationshilfe!$X$11)/ABS(Dokumentationshilfe!$Z$11-Dokumentationshilfe!$X$11),IF(Dokumentationshilfe!$T32&lt;=Dokumentationshilfe!$AB$11,3+(Dokumentationshilfe!$T32-Dokumentationshilfe!$Z$11)/ABS(Dokumentationshilfe!$AB$11-Dokumentationshilfe!$Z$11),IF(Dokumentationshilfe!$T32&lt;=Dokumentationshilfe!$AD$11,4+(Dokumentationshilfe!$T32-Dokumentationshilfe!$AB$11)/ABS(Dokumentationshilfe!$AD$11-Dokumentationshilfe!$AB$11),IF(Dokumentationshilfe!$T32&lt;=Dokumentationshilfe!$AF$11,5+(Dokumentationshilfe!$T32-Dokumentationshilfe!$AD$11)/ABS(Dokumentationshilfe!$AF$11-Dokumentationshilfe!$AD$11),IF(Dokumentationshilfe!$T32&lt;=Dokumentationshilfe!$AH$11,6+(Dokumentationshilfe!$T32-Dokumentationshilfe!$AF$11)/ABS(Dokumentationshilfe!$AH$11-Dokumentationshilfe!$AF$11),7.1))))))))</f>
        <v>#N/A</v>
      </c>
      <c r="F54" s="8">
        <v>1</v>
      </c>
      <c r="G54" s="8">
        <v>2</v>
      </c>
      <c r="H54" s="8">
        <v>3</v>
      </c>
      <c r="I54" s="8">
        <v>4</v>
      </c>
      <c r="J54" s="8">
        <v>5</v>
      </c>
      <c r="K54" s="8">
        <v>6</v>
      </c>
      <c r="L54" s="9">
        <v>7</v>
      </c>
      <c r="AB54" t="s">
        <v>246</v>
      </c>
      <c r="AC54" t="s">
        <v>253</v>
      </c>
      <c r="AD54">
        <v>1E-3</v>
      </c>
    </row>
    <row r="55" spans="3:30" x14ac:dyDescent="0.2">
      <c r="C55" s="4"/>
      <c r="D55" s="8">
        <v>21</v>
      </c>
      <c r="E55" s="8" t="e">
        <f>IF(Dokumentationshilfe!$T33="",NA(),IF(Dokumentationshilfe!$T33&lt;Dokumentationshilfe!$V$11,0.9,IF(Dokumentationshilfe!$T33&lt;=Dokumentationshilfe!$X$11,1+(Dokumentationshilfe!$T33-Dokumentationshilfe!$V$11)/ABS(Dokumentationshilfe!$X$11-Dokumentationshilfe!$V$11),IF(Dokumentationshilfe!$T33&lt;=Dokumentationshilfe!$Z$11,2+(Dokumentationshilfe!$T33-Dokumentationshilfe!$X$11)/ABS(Dokumentationshilfe!$Z$11-Dokumentationshilfe!$X$11),IF(Dokumentationshilfe!$T33&lt;=Dokumentationshilfe!$AB$11,3+(Dokumentationshilfe!$T33-Dokumentationshilfe!$Z$11)/ABS(Dokumentationshilfe!$AB$11-Dokumentationshilfe!$Z$11),IF(Dokumentationshilfe!$T33&lt;=Dokumentationshilfe!$AD$11,4+(Dokumentationshilfe!$T33-Dokumentationshilfe!$AB$11)/ABS(Dokumentationshilfe!$AD$11-Dokumentationshilfe!$AB$11),IF(Dokumentationshilfe!$T33&lt;=Dokumentationshilfe!$AF$11,5+(Dokumentationshilfe!$T33-Dokumentationshilfe!$AD$11)/ABS(Dokumentationshilfe!$AF$11-Dokumentationshilfe!$AD$11),IF(Dokumentationshilfe!$T33&lt;=Dokumentationshilfe!$AH$11,6+(Dokumentationshilfe!$T33-Dokumentationshilfe!$AF$11)/ABS(Dokumentationshilfe!$AH$11-Dokumentationshilfe!$AF$11),7.1))))))))</f>
        <v>#N/A</v>
      </c>
      <c r="F55" s="8">
        <v>1</v>
      </c>
      <c r="G55" s="8">
        <v>2</v>
      </c>
      <c r="H55" s="8">
        <v>3</v>
      </c>
      <c r="I55" s="8">
        <v>4</v>
      </c>
      <c r="J55" s="8">
        <v>5</v>
      </c>
      <c r="K55" s="8">
        <v>6</v>
      </c>
      <c r="L55" s="9">
        <v>7</v>
      </c>
      <c r="AB55" t="s">
        <v>246</v>
      </c>
      <c r="AC55" t="s">
        <v>97</v>
      </c>
      <c r="AD55">
        <v>1</v>
      </c>
    </row>
    <row r="56" spans="3:30" x14ac:dyDescent="0.2">
      <c r="C56" s="4"/>
      <c r="D56" s="8">
        <v>22</v>
      </c>
      <c r="E56" s="8" t="e">
        <f>IF(Dokumentationshilfe!$T34="",NA(),IF(Dokumentationshilfe!$T34&lt;Dokumentationshilfe!$V$11,0.9,IF(Dokumentationshilfe!$T34&lt;=Dokumentationshilfe!$X$11,1+(Dokumentationshilfe!$T34-Dokumentationshilfe!$V$11)/ABS(Dokumentationshilfe!$X$11-Dokumentationshilfe!$V$11),IF(Dokumentationshilfe!$T34&lt;=Dokumentationshilfe!$Z$11,2+(Dokumentationshilfe!$T34-Dokumentationshilfe!$X$11)/ABS(Dokumentationshilfe!$Z$11-Dokumentationshilfe!$X$11),IF(Dokumentationshilfe!$T34&lt;=Dokumentationshilfe!$AB$11,3+(Dokumentationshilfe!$T34-Dokumentationshilfe!$Z$11)/ABS(Dokumentationshilfe!$AB$11-Dokumentationshilfe!$Z$11),IF(Dokumentationshilfe!$T34&lt;=Dokumentationshilfe!$AD$11,4+(Dokumentationshilfe!$T34-Dokumentationshilfe!$AB$11)/ABS(Dokumentationshilfe!$AD$11-Dokumentationshilfe!$AB$11),IF(Dokumentationshilfe!$T34&lt;=Dokumentationshilfe!$AF$11,5+(Dokumentationshilfe!$T34-Dokumentationshilfe!$AD$11)/ABS(Dokumentationshilfe!$AF$11-Dokumentationshilfe!$AD$11),IF(Dokumentationshilfe!$T34&lt;=Dokumentationshilfe!$AH$11,6+(Dokumentationshilfe!$T34-Dokumentationshilfe!$AF$11)/ABS(Dokumentationshilfe!$AH$11-Dokumentationshilfe!$AF$11),7.1))))))))</f>
        <v>#N/A</v>
      </c>
      <c r="F56" s="8">
        <v>1</v>
      </c>
      <c r="G56" s="8">
        <v>2</v>
      </c>
      <c r="H56" s="8">
        <v>3</v>
      </c>
      <c r="I56" s="8">
        <v>4</v>
      </c>
      <c r="J56" s="8">
        <v>5</v>
      </c>
      <c r="K56" s="8">
        <v>6</v>
      </c>
      <c r="L56" s="9">
        <v>7</v>
      </c>
      <c r="AB56" t="s">
        <v>246</v>
      </c>
      <c r="AC56" t="s">
        <v>254</v>
      </c>
      <c r="AD56">
        <v>1000</v>
      </c>
    </row>
    <row r="57" spans="3:30" x14ac:dyDescent="0.2">
      <c r="C57" s="4"/>
      <c r="D57" s="8">
        <v>23</v>
      </c>
      <c r="E57" s="8" t="e">
        <f>IF(Dokumentationshilfe!$T35="",NA(),IF(Dokumentationshilfe!$T35&lt;Dokumentationshilfe!$V$11,0.9,IF(Dokumentationshilfe!$T35&lt;=Dokumentationshilfe!$X$11,1+(Dokumentationshilfe!$T35-Dokumentationshilfe!$V$11)/ABS(Dokumentationshilfe!$X$11-Dokumentationshilfe!$V$11),IF(Dokumentationshilfe!$T35&lt;=Dokumentationshilfe!$Z$11,2+(Dokumentationshilfe!$T35-Dokumentationshilfe!$X$11)/ABS(Dokumentationshilfe!$Z$11-Dokumentationshilfe!$X$11),IF(Dokumentationshilfe!$T35&lt;=Dokumentationshilfe!$AB$11,3+(Dokumentationshilfe!$T35-Dokumentationshilfe!$Z$11)/ABS(Dokumentationshilfe!$AB$11-Dokumentationshilfe!$Z$11),IF(Dokumentationshilfe!$T35&lt;=Dokumentationshilfe!$AD$11,4+(Dokumentationshilfe!$T35-Dokumentationshilfe!$AB$11)/ABS(Dokumentationshilfe!$AD$11-Dokumentationshilfe!$AB$11),IF(Dokumentationshilfe!$T35&lt;=Dokumentationshilfe!$AF$11,5+(Dokumentationshilfe!$T35-Dokumentationshilfe!$AD$11)/ABS(Dokumentationshilfe!$AF$11-Dokumentationshilfe!$AD$11),IF(Dokumentationshilfe!$T35&lt;=Dokumentationshilfe!$AH$11,6+(Dokumentationshilfe!$T35-Dokumentationshilfe!$AF$11)/ABS(Dokumentationshilfe!$AH$11-Dokumentationshilfe!$AF$11),7.1))))))))</f>
        <v>#N/A</v>
      </c>
      <c r="F57" s="8">
        <v>1</v>
      </c>
      <c r="G57" s="8">
        <v>2</v>
      </c>
      <c r="H57" s="8">
        <v>3</v>
      </c>
      <c r="I57" s="8">
        <v>4</v>
      </c>
      <c r="J57" s="8">
        <v>5</v>
      </c>
      <c r="K57" s="8">
        <v>6</v>
      </c>
      <c r="L57" s="9">
        <v>7</v>
      </c>
    </row>
    <row r="58" spans="3:30" x14ac:dyDescent="0.2">
      <c r="C58" s="4"/>
      <c r="D58" s="8">
        <v>24</v>
      </c>
      <c r="E58" s="8" t="e">
        <f>IF(Dokumentationshilfe!$T36="",NA(),IF(Dokumentationshilfe!$T36&lt;Dokumentationshilfe!$V$11,0.9,IF(Dokumentationshilfe!$T36&lt;=Dokumentationshilfe!$X$11,1+(Dokumentationshilfe!$T36-Dokumentationshilfe!$V$11)/ABS(Dokumentationshilfe!$X$11-Dokumentationshilfe!$V$11),IF(Dokumentationshilfe!$T36&lt;=Dokumentationshilfe!$Z$11,2+(Dokumentationshilfe!$T36-Dokumentationshilfe!$X$11)/ABS(Dokumentationshilfe!$Z$11-Dokumentationshilfe!$X$11),IF(Dokumentationshilfe!$T36&lt;=Dokumentationshilfe!$AB$11,3+(Dokumentationshilfe!$T36-Dokumentationshilfe!$Z$11)/ABS(Dokumentationshilfe!$AB$11-Dokumentationshilfe!$Z$11),IF(Dokumentationshilfe!$T36&lt;=Dokumentationshilfe!$AD$11,4+(Dokumentationshilfe!$T36-Dokumentationshilfe!$AB$11)/ABS(Dokumentationshilfe!$AD$11-Dokumentationshilfe!$AB$11),IF(Dokumentationshilfe!$T36&lt;=Dokumentationshilfe!$AF$11,5+(Dokumentationshilfe!$T36-Dokumentationshilfe!$AD$11)/ABS(Dokumentationshilfe!$AF$11-Dokumentationshilfe!$AD$11),IF(Dokumentationshilfe!$T36&lt;=Dokumentationshilfe!$AH$11,6+(Dokumentationshilfe!$T36-Dokumentationshilfe!$AF$11)/ABS(Dokumentationshilfe!$AH$11-Dokumentationshilfe!$AF$11),7.1))))))))</f>
        <v>#N/A</v>
      </c>
      <c r="F58" s="8">
        <v>1</v>
      </c>
      <c r="G58" s="8">
        <v>2</v>
      </c>
      <c r="H58" s="8">
        <v>3</v>
      </c>
      <c r="I58" s="8">
        <v>4</v>
      </c>
      <c r="J58" s="8">
        <v>5</v>
      </c>
      <c r="K58" s="8">
        <v>6</v>
      </c>
      <c r="L58" s="9">
        <v>7</v>
      </c>
      <c r="AB58" t="s">
        <v>160</v>
      </c>
      <c r="AC58" t="s">
        <v>245</v>
      </c>
      <c r="AD58">
        <v>9.9999999999999998E-13</v>
      </c>
    </row>
    <row r="59" spans="3:30" ht="13.5" thickBot="1" x14ac:dyDescent="0.25">
      <c r="C59" s="10"/>
      <c r="D59" s="11">
        <v>25</v>
      </c>
      <c r="E59" s="8" t="e">
        <f>IF(Dokumentationshilfe!$T37="",NA(),IF(Dokumentationshilfe!$T37&lt;Dokumentationshilfe!$V$11,0.9,IF(Dokumentationshilfe!$T37&lt;=Dokumentationshilfe!$X$11,1+(Dokumentationshilfe!$T37-Dokumentationshilfe!$V$11)/ABS(Dokumentationshilfe!$X$11-Dokumentationshilfe!$V$11),IF(Dokumentationshilfe!$T37&lt;=Dokumentationshilfe!$Z$11,2+(Dokumentationshilfe!$T37-Dokumentationshilfe!$X$11)/ABS(Dokumentationshilfe!$Z$11-Dokumentationshilfe!$X$11),IF(Dokumentationshilfe!$T37&lt;=Dokumentationshilfe!$AB$11,3+(Dokumentationshilfe!$T37-Dokumentationshilfe!$Z$11)/ABS(Dokumentationshilfe!$AB$11-Dokumentationshilfe!$Z$11),IF(Dokumentationshilfe!$T37&lt;=Dokumentationshilfe!$AD$11,4+(Dokumentationshilfe!$T37-Dokumentationshilfe!$AB$11)/ABS(Dokumentationshilfe!$AD$11-Dokumentationshilfe!$AB$11),IF(Dokumentationshilfe!$T37&lt;=Dokumentationshilfe!$AF$11,5+(Dokumentationshilfe!$T37-Dokumentationshilfe!$AD$11)/ABS(Dokumentationshilfe!$AF$11-Dokumentationshilfe!$AD$11),IF(Dokumentationshilfe!$T37&lt;=Dokumentationshilfe!$AH$11,6+(Dokumentationshilfe!$T37-Dokumentationshilfe!$AF$11)/ABS(Dokumentationshilfe!$AH$11-Dokumentationshilfe!$AF$11),7.1))))))))</f>
        <v>#N/A</v>
      </c>
      <c r="F59" s="11">
        <v>1</v>
      </c>
      <c r="G59" s="11">
        <v>2</v>
      </c>
      <c r="H59" s="11">
        <v>3</v>
      </c>
      <c r="I59" s="11">
        <v>4</v>
      </c>
      <c r="J59" s="11">
        <v>5</v>
      </c>
      <c r="K59" s="11">
        <v>6</v>
      </c>
      <c r="L59" s="12">
        <v>7</v>
      </c>
      <c r="AB59" t="s">
        <v>160</v>
      </c>
      <c r="AC59" t="s">
        <v>62</v>
      </c>
      <c r="AD59">
        <v>1.0000000000000001E-9</v>
      </c>
    </row>
    <row r="60" spans="3:30" ht="13.5" thickBot="1" x14ac:dyDescent="0.25">
      <c r="AB60" t="s">
        <v>160</v>
      </c>
      <c r="AC60" t="s">
        <v>46</v>
      </c>
      <c r="AD60">
        <v>9.9999999999999995E-7</v>
      </c>
    </row>
    <row r="61" spans="3:30" x14ac:dyDescent="0.2">
      <c r="D61" s="2" t="s">
        <v>11</v>
      </c>
      <c r="E61" s="2" t="s">
        <v>20</v>
      </c>
      <c r="F61" s="13" t="s">
        <v>12</v>
      </c>
      <c r="G61" s="13" t="s">
        <v>13</v>
      </c>
      <c r="H61" s="13" t="s">
        <v>14</v>
      </c>
      <c r="I61" s="13" t="s">
        <v>15</v>
      </c>
      <c r="J61" s="13" t="s">
        <v>16</v>
      </c>
      <c r="K61" s="13" t="s">
        <v>17</v>
      </c>
      <c r="L61" s="14" t="s">
        <v>18</v>
      </c>
      <c r="AB61" t="s">
        <v>160</v>
      </c>
      <c r="AC61" t="s">
        <v>246</v>
      </c>
      <c r="AD61">
        <v>1E-3</v>
      </c>
    </row>
    <row r="62" spans="3:30" x14ac:dyDescent="0.2">
      <c r="L62" s="7"/>
      <c r="AB62" t="s">
        <v>160</v>
      </c>
      <c r="AC62" t="s">
        <v>160</v>
      </c>
      <c r="AD62">
        <v>1</v>
      </c>
    </row>
    <row r="63" spans="3:30" x14ac:dyDescent="0.2">
      <c r="D63" s="8">
        <v>1</v>
      </c>
      <c r="E63" s="8" t="e">
        <f>IF(Dokumentationshilfe!$AL13="",NA(),IF(Dokumentationshilfe!$AL13&lt;Dokumentationshilfe!$AN$11,0.9,IF(Dokumentationshilfe!$AL13&lt;=Dokumentationshilfe!$AP$11,1+(Dokumentationshilfe!$AL13-Dokumentationshilfe!$AN$11)/ABS(Dokumentationshilfe!$AP$11-Dokumentationshilfe!$AN$11),IF(Dokumentationshilfe!$AL13&lt;=Dokumentationshilfe!$AR$11,2+(Dokumentationshilfe!$AL13-Dokumentationshilfe!$AP$11)/ABS(Dokumentationshilfe!$AR$11-Dokumentationshilfe!$AP$11),IF(Dokumentationshilfe!$AL13&lt;=Dokumentationshilfe!$AT$11,3+(Dokumentationshilfe!$AL13-Dokumentationshilfe!$AR$11)/ABS(Dokumentationshilfe!$AT$11-Dokumentationshilfe!$AR$11),IF(Dokumentationshilfe!$AL13&lt;=Dokumentationshilfe!$AV$11,4+(Dokumentationshilfe!$AL13-Dokumentationshilfe!$AT$11)/ABS(Dokumentationshilfe!$AV$11-Dokumentationshilfe!$AT$11),IF(Dokumentationshilfe!$AL13&lt;=Dokumentationshilfe!$AX$11,5+(Dokumentationshilfe!$AL13-Dokumentationshilfe!$AV$11)/ABS(Dokumentationshilfe!$AX$11-Dokumentationshilfe!$AV$11),IF(Dokumentationshilfe!$AL13&lt;=Dokumentationshilfe!$AZ$11,6+(Dokumentationshilfe!$AL13-Dokumentationshilfe!$AX$11)/ABS(Dokumentationshilfe!$AZ$11-Dokumentationshilfe!$AX$11),7.1))))))))</f>
        <v>#N/A</v>
      </c>
      <c r="F63" s="8">
        <v>1</v>
      </c>
      <c r="G63" s="8">
        <v>2</v>
      </c>
      <c r="H63" s="8">
        <v>3</v>
      </c>
      <c r="I63" s="8">
        <v>4</v>
      </c>
      <c r="J63" s="8">
        <v>5</v>
      </c>
      <c r="K63" s="8">
        <v>6</v>
      </c>
      <c r="L63" s="9">
        <v>7</v>
      </c>
      <c r="M63" t="e">
        <f>IF(Dokumentationshilfe!$AL679="",NA(),IF(Dokumentationshilfe!$AL679&lt;Dokumentationshilfe!$AN$790,0.9,IF(Dokumentationshilfe!$AL679&lt;=Dokumentationshilfe!$AP$790,1+(Dokumentationshilfe!$AL679-Dokumentationshilfe!$AN$790)/ABS(Dokumentationshilfe!$AP$790-Dokumentationshilfe!$AN$790),IF(Dokumentationshilfe!$AL679&lt;=Dokumentationshilfe!$AR$790,2+(Dokumentationshilfe!$AL679-Dokumentationshilfe!$AP$790)/ABS(Dokumentationshilfe!$AR$790-Dokumentationshilfe!$AP$790),IF(Dokumentationshilfe!$AL679&lt;=Dokumentationshilfe!$AT$790,3+(Dokumentationshilfe!$AL679-Dokumentationshilfe!$AR$790)/ABS(Dokumentationshilfe!$AT$790-Dokumentationshilfe!$AR$790),IF(Dokumentationshilfe!$AL679&lt;=Dokumentationshilfe!$AV$790,4+(Dokumentationshilfe!$AL679-Dokumentationshilfe!$AT$790)/ABS(Dokumentationshilfe!$AV$790-Dokumentationshilfe!$AT$790),IF(Dokumentationshilfe!$AL679&lt;=Dokumentationshilfe!$AX$790,5+(Dokumentationshilfe!$AL679-Dokumentationshilfe!$AV$790)/ABS(Dokumentationshilfe!$AX$790-Dokumentationshilfe!$AV$790),IF(Dokumentationshilfe!$AL679&lt;=Dokumentationshilfe!$AZ$790,6+(Dokumentationshilfe!$AL679-Dokumentationshilfe!$AX$790)/ABS(Dokumentationshilfe!$AZ$790-Dokumentationshilfe!$AX$790),7.1))))))))</f>
        <v>#N/A</v>
      </c>
      <c r="AB63" t="s">
        <v>160</v>
      </c>
      <c r="AC63" t="s">
        <v>248</v>
      </c>
      <c r="AD63">
        <v>1000</v>
      </c>
    </row>
    <row r="64" spans="3:30" x14ac:dyDescent="0.2">
      <c r="D64" s="8">
        <v>2</v>
      </c>
      <c r="E64" s="8" t="e">
        <f>IF(Dokumentationshilfe!$AL14="",NA(),IF(Dokumentationshilfe!$AL14&lt;Dokumentationshilfe!$AN$11,0.9,IF(Dokumentationshilfe!$AL14&lt;=Dokumentationshilfe!$AP$11,1+(Dokumentationshilfe!$AL14-Dokumentationshilfe!$AN$11)/ABS(Dokumentationshilfe!$AP$11-Dokumentationshilfe!$AN$11),IF(Dokumentationshilfe!$AL14&lt;=Dokumentationshilfe!$AR$11,2+(Dokumentationshilfe!$AL14-Dokumentationshilfe!$AP$11)/ABS(Dokumentationshilfe!$AR$11-Dokumentationshilfe!$AP$11),IF(Dokumentationshilfe!$AL14&lt;=Dokumentationshilfe!$AT$11,3+(Dokumentationshilfe!$AL14-Dokumentationshilfe!$AR$11)/ABS(Dokumentationshilfe!$AT$11-Dokumentationshilfe!$AR$11),IF(Dokumentationshilfe!$AL14&lt;=Dokumentationshilfe!$AV$11,4+(Dokumentationshilfe!$AL14-Dokumentationshilfe!$AT$11)/ABS(Dokumentationshilfe!$AV$11-Dokumentationshilfe!$AT$11),IF(Dokumentationshilfe!$AL14&lt;=Dokumentationshilfe!$AX$11,5+(Dokumentationshilfe!$AL14-Dokumentationshilfe!$AV$11)/ABS(Dokumentationshilfe!$AX$11-Dokumentationshilfe!$AV$11),IF(Dokumentationshilfe!$AL14&lt;=Dokumentationshilfe!$AZ$11,6+(Dokumentationshilfe!$AL14-Dokumentationshilfe!$AX$11)/ABS(Dokumentationshilfe!$AZ$11-Dokumentationshilfe!$AX$11),7.1))))))))</f>
        <v>#N/A</v>
      </c>
      <c r="F64" s="8">
        <v>1</v>
      </c>
      <c r="G64" s="8">
        <v>2</v>
      </c>
      <c r="H64" s="8">
        <v>3</v>
      </c>
      <c r="I64" s="8">
        <v>4</v>
      </c>
      <c r="J64" s="8">
        <v>5</v>
      </c>
      <c r="K64" s="8">
        <v>6</v>
      </c>
      <c r="L64" s="9">
        <v>7</v>
      </c>
      <c r="AB64" t="s">
        <v>160</v>
      </c>
      <c r="AC64" t="s">
        <v>250</v>
      </c>
      <c r="AD64">
        <v>9.9999999999999998E-13</v>
      </c>
    </row>
    <row r="65" spans="4:30" x14ac:dyDescent="0.2">
      <c r="D65" s="8">
        <v>3</v>
      </c>
      <c r="E65" s="8" t="e">
        <f>IF(Dokumentationshilfe!$AL15="",NA(),IF(Dokumentationshilfe!$AL15&lt;Dokumentationshilfe!$AN$11,0.9,IF(Dokumentationshilfe!$AL15&lt;=Dokumentationshilfe!$AP$11,1+(Dokumentationshilfe!$AL15-Dokumentationshilfe!$AN$11)/ABS(Dokumentationshilfe!$AP$11-Dokumentationshilfe!$AN$11),IF(Dokumentationshilfe!$AL15&lt;=Dokumentationshilfe!$AR$11,2+(Dokumentationshilfe!$AL15-Dokumentationshilfe!$AP$11)/ABS(Dokumentationshilfe!$AR$11-Dokumentationshilfe!$AP$11),IF(Dokumentationshilfe!$AL15&lt;=Dokumentationshilfe!$AT$11,3+(Dokumentationshilfe!$AL15-Dokumentationshilfe!$AR$11)/ABS(Dokumentationshilfe!$AT$11-Dokumentationshilfe!$AR$11),IF(Dokumentationshilfe!$AL15&lt;=Dokumentationshilfe!$AV$11,4+(Dokumentationshilfe!$AL15-Dokumentationshilfe!$AT$11)/ABS(Dokumentationshilfe!$AV$11-Dokumentationshilfe!$AT$11),IF(Dokumentationshilfe!$AL15&lt;=Dokumentationshilfe!$AX$11,5+(Dokumentationshilfe!$AL15-Dokumentationshilfe!$AV$11)/ABS(Dokumentationshilfe!$AX$11-Dokumentationshilfe!$AV$11),IF(Dokumentationshilfe!$AL15&lt;=Dokumentationshilfe!$AZ$11,6+(Dokumentationshilfe!$AL15-Dokumentationshilfe!$AX$11)/ABS(Dokumentationshilfe!$AZ$11-Dokumentationshilfe!$AX$11),7.1))))))))</f>
        <v>#N/A</v>
      </c>
      <c r="F65" s="8">
        <v>1</v>
      </c>
      <c r="G65" s="8">
        <v>2</v>
      </c>
      <c r="H65" s="8">
        <v>3</v>
      </c>
      <c r="I65" s="8">
        <v>4</v>
      </c>
      <c r="J65" s="8">
        <v>5</v>
      </c>
      <c r="K65" s="8">
        <v>6</v>
      </c>
      <c r="L65" s="9">
        <v>7</v>
      </c>
      <c r="AB65" t="s">
        <v>160</v>
      </c>
      <c r="AC65" t="s">
        <v>252</v>
      </c>
      <c r="AD65">
        <v>1.0000000000000001E-9</v>
      </c>
    </row>
    <row r="66" spans="4:30" x14ac:dyDescent="0.2">
      <c r="D66" s="8">
        <v>4</v>
      </c>
      <c r="E66" s="8" t="e">
        <f>IF(Dokumentationshilfe!$AL16="",NA(),IF(Dokumentationshilfe!$AL16&lt;Dokumentationshilfe!$AN$11,0.9,IF(Dokumentationshilfe!$AL16&lt;=Dokumentationshilfe!$AP$11,1+(Dokumentationshilfe!$AL16-Dokumentationshilfe!$AN$11)/ABS(Dokumentationshilfe!$AP$11-Dokumentationshilfe!$AN$11),IF(Dokumentationshilfe!$AL16&lt;=Dokumentationshilfe!$AR$11,2+(Dokumentationshilfe!$AL16-Dokumentationshilfe!$AP$11)/ABS(Dokumentationshilfe!$AR$11-Dokumentationshilfe!$AP$11),IF(Dokumentationshilfe!$AL16&lt;=Dokumentationshilfe!$AT$11,3+(Dokumentationshilfe!$AL16-Dokumentationshilfe!$AR$11)/ABS(Dokumentationshilfe!$AT$11-Dokumentationshilfe!$AR$11),IF(Dokumentationshilfe!$AL16&lt;=Dokumentationshilfe!$AV$11,4+(Dokumentationshilfe!$AL16-Dokumentationshilfe!$AT$11)/ABS(Dokumentationshilfe!$AV$11-Dokumentationshilfe!$AT$11),IF(Dokumentationshilfe!$AL16&lt;=Dokumentationshilfe!$AX$11,5+(Dokumentationshilfe!$AL16-Dokumentationshilfe!$AV$11)/ABS(Dokumentationshilfe!$AX$11-Dokumentationshilfe!$AV$11),IF(Dokumentationshilfe!$AL16&lt;=Dokumentationshilfe!$AZ$11,6+(Dokumentationshilfe!$AL16-Dokumentationshilfe!$AX$11)/ABS(Dokumentationshilfe!$AZ$11-Dokumentationshilfe!$AX$11),7.1))))))))</f>
        <v>#N/A</v>
      </c>
      <c r="F66" s="8">
        <v>1</v>
      </c>
      <c r="G66" s="8">
        <v>2</v>
      </c>
      <c r="H66" s="8">
        <v>3</v>
      </c>
      <c r="I66" s="8">
        <v>4</v>
      </c>
      <c r="J66" s="8">
        <v>5</v>
      </c>
      <c r="K66" s="8">
        <v>6</v>
      </c>
      <c r="L66" s="9">
        <v>7</v>
      </c>
      <c r="AB66" t="s">
        <v>160</v>
      </c>
      <c r="AC66" t="s">
        <v>253</v>
      </c>
      <c r="AD66">
        <v>9.9999999999999995E-7</v>
      </c>
    </row>
    <row r="67" spans="4:30" x14ac:dyDescent="0.2">
      <c r="D67" s="8">
        <v>5</v>
      </c>
      <c r="E67" s="8" t="e">
        <f>IF(Dokumentationshilfe!$AL17="",NA(),IF(Dokumentationshilfe!$AL17&lt;Dokumentationshilfe!$AN$11,0.9,IF(Dokumentationshilfe!$AL17&lt;=Dokumentationshilfe!$AP$11,1+(Dokumentationshilfe!$AL17-Dokumentationshilfe!$AN$11)/ABS(Dokumentationshilfe!$AP$11-Dokumentationshilfe!$AN$11),IF(Dokumentationshilfe!$AL17&lt;=Dokumentationshilfe!$AR$11,2+(Dokumentationshilfe!$AL17-Dokumentationshilfe!$AP$11)/ABS(Dokumentationshilfe!$AR$11-Dokumentationshilfe!$AP$11),IF(Dokumentationshilfe!$AL17&lt;=Dokumentationshilfe!$AT$11,3+(Dokumentationshilfe!$AL17-Dokumentationshilfe!$AR$11)/ABS(Dokumentationshilfe!$AT$11-Dokumentationshilfe!$AR$11),IF(Dokumentationshilfe!$AL17&lt;=Dokumentationshilfe!$AV$11,4+(Dokumentationshilfe!$AL17-Dokumentationshilfe!$AT$11)/ABS(Dokumentationshilfe!$AV$11-Dokumentationshilfe!$AT$11),IF(Dokumentationshilfe!$AL17&lt;=Dokumentationshilfe!$AX$11,5+(Dokumentationshilfe!$AL17-Dokumentationshilfe!$AV$11)/ABS(Dokumentationshilfe!$AX$11-Dokumentationshilfe!$AV$11),IF(Dokumentationshilfe!$AL17&lt;=Dokumentationshilfe!$AZ$11,6+(Dokumentationshilfe!$AL17-Dokumentationshilfe!$AX$11)/ABS(Dokumentationshilfe!$AZ$11-Dokumentationshilfe!$AX$11),7.1))))))))</f>
        <v>#N/A</v>
      </c>
      <c r="F67" s="8">
        <v>1</v>
      </c>
      <c r="G67" s="8">
        <v>2</v>
      </c>
      <c r="H67" s="8">
        <v>3</v>
      </c>
      <c r="I67" s="8">
        <v>4</v>
      </c>
      <c r="J67" s="8">
        <v>5</v>
      </c>
      <c r="K67" s="8">
        <v>6</v>
      </c>
      <c r="L67" s="9">
        <v>7</v>
      </c>
      <c r="AB67" t="s">
        <v>160</v>
      </c>
      <c r="AC67" t="s">
        <v>97</v>
      </c>
      <c r="AD67">
        <v>1E-3</v>
      </c>
    </row>
    <row r="68" spans="4:30" x14ac:dyDescent="0.2">
      <c r="D68" s="8">
        <v>6</v>
      </c>
      <c r="E68" s="8" t="e">
        <f>IF(Dokumentationshilfe!$AL18="",NA(),IF(Dokumentationshilfe!$AL18&lt;Dokumentationshilfe!$AN$11,0.9,IF(Dokumentationshilfe!$AL18&lt;=Dokumentationshilfe!$AP$11,1+(Dokumentationshilfe!$AL18-Dokumentationshilfe!$AN$11)/ABS(Dokumentationshilfe!$AP$11-Dokumentationshilfe!$AN$11),IF(Dokumentationshilfe!$AL18&lt;=Dokumentationshilfe!$AR$11,2+(Dokumentationshilfe!$AL18-Dokumentationshilfe!$AP$11)/ABS(Dokumentationshilfe!$AR$11-Dokumentationshilfe!$AP$11),IF(Dokumentationshilfe!$AL18&lt;=Dokumentationshilfe!$AT$11,3+(Dokumentationshilfe!$AL18-Dokumentationshilfe!$AR$11)/ABS(Dokumentationshilfe!$AT$11-Dokumentationshilfe!$AR$11),IF(Dokumentationshilfe!$AL18&lt;=Dokumentationshilfe!$AV$11,4+(Dokumentationshilfe!$AL18-Dokumentationshilfe!$AT$11)/ABS(Dokumentationshilfe!$AV$11-Dokumentationshilfe!$AT$11),IF(Dokumentationshilfe!$AL18&lt;=Dokumentationshilfe!$AX$11,5+(Dokumentationshilfe!$AL18-Dokumentationshilfe!$AV$11)/ABS(Dokumentationshilfe!$AX$11-Dokumentationshilfe!$AV$11),IF(Dokumentationshilfe!$AL18&lt;=Dokumentationshilfe!$AZ$11,6+(Dokumentationshilfe!$AL18-Dokumentationshilfe!$AX$11)/ABS(Dokumentationshilfe!$AZ$11-Dokumentationshilfe!$AX$11),7.1))))))))</f>
        <v>#N/A</v>
      </c>
      <c r="F68" s="8">
        <v>1</v>
      </c>
      <c r="G68" s="8">
        <v>2</v>
      </c>
      <c r="H68" s="8">
        <v>3</v>
      </c>
      <c r="I68" s="8">
        <v>4</v>
      </c>
      <c r="J68" s="8">
        <v>5</v>
      </c>
      <c r="K68" s="8">
        <v>6</v>
      </c>
      <c r="L68" s="9">
        <v>7</v>
      </c>
      <c r="AB68" t="s">
        <v>160</v>
      </c>
      <c r="AC68" t="s">
        <v>254</v>
      </c>
      <c r="AD68">
        <v>1</v>
      </c>
    </row>
    <row r="69" spans="4:30" x14ac:dyDescent="0.2">
      <c r="D69" s="8">
        <v>7</v>
      </c>
      <c r="E69" s="8" t="e">
        <f>IF(Dokumentationshilfe!$AL19="",NA(),IF(Dokumentationshilfe!$AL19&lt;Dokumentationshilfe!$AN$11,0.9,IF(Dokumentationshilfe!$AL19&lt;=Dokumentationshilfe!$AP$11,1+(Dokumentationshilfe!$AL19-Dokumentationshilfe!$AN$11)/ABS(Dokumentationshilfe!$AP$11-Dokumentationshilfe!$AN$11),IF(Dokumentationshilfe!$AL19&lt;=Dokumentationshilfe!$AR$11,2+(Dokumentationshilfe!$AL19-Dokumentationshilfe!$AP$11)/ABS(Dokumentationshilfe!$AR$11-Dokumentationshilfe!$AP$11),IF(Dokumentationshilfe!$AL19&lt;=Dokumentationshilfe!$AT$11,3+(Dokumentationshilfe!$AL19-Dokumentationshilfe!$AR$11)/ABS(Dokumentationshilfe!$AT$11-Dokumentationshilfe!$AR$11),IF(Dokumentationshilfe!$AL19&lt;=Dokumentationshilfe!$AV$11,4+(Dokumentationshilfe!$AL19-Dokumentationshilfe!$AT$11)/ABS(Dokumentationshilfe!$AV$11-Dokumentationshilfe!$AT$11),IF(Dokumentationshilfe!$AL19&lt;=Dokumentationshilfe!$AX$11,5+(Dokumentationshilfe!$AL19-Dokumentationshilfe!$AV$11)/ABS(Dokumentationshilfe!$AX$11-Dokumentationshilfe!$AV$11),IF(Dokumentationshilfe!$AL19&lt;=Dokumentationshilfe!$AZ$11,6+(Dokumentationshilfe!$AL19-Dokumentationshilfe!$AX$11)/ABS(Dokumentationshilfe!$AZ$11-Dokumentationshilfe!$AX$11),7.1))))))))</f>
        <v>#N/A</v>
      </c>
      <c r="F69" s="8">
        <v>1</v>
      </c>
      <c r="G69" s="8">
        <v>2</v>
      </c>
      <c r="H69" s="8">
        <v>3</v>
      </c>
      <c r="I69" s="8">
        <v>4</v>
      </c>
      <c r="J69" s="8">
        <v>5</v>
      </c>
      <c r="K69" s="8">
        <v>6</v>
      </c>
      <c r="L69" s="9">
        <v>7</v>
      </c>
    </row>
    <row r="70" spans="4:30" x14ac:dyDescent="0.2">
      <c r="D70" s="8">
        <v>8</v>
      </c>
      <c r="E70" s="8" t="e">
        <f>IF(Dokumentationshilfe!$AL20="",NA(),IF(Dokumentationshilfe!$AL20&lt;Dokumentationshilfe!$AN$11,0.9,IF(Dokumentationshilfe!$AL20&lt;=Dokumentationshilfe!$AP$11,1+(Dokumentationshilfe!$AL20-Dokumentationshilfe!$AN$11)/ABS(Dokumentationshilfe!$AP$11-Dokumentationshilfe!$AN$11),IF(Dokumentationshilfe!$AL20&lt;=Dokumentationshilfe!$AR$11,2+(Dokumentationshilfe!$AL20-Dokumentationshilfe!$AP$11)/ABS(Dokumentationshilfe!$AR$11-Dokumentationshilfe!$AP$11),IF(Dokumentationshilfe!$AL20&lt;=Dokumentationshilfe!$AT$11,3+(Dokumentationshilfe!$AL20-Dokumentationshilfe!$AR$11)/ABS(Dokumentationshilfe!$AT$11-Dokumentationshilfe!$AR$11),IF(Dokumentationshilfe!$AL20&lt;=Dokumentationshilfe!$AV$11,4+(Dokumentationshilfe!$AL20-Dokumentationshilfe!$AT$11)/ABS(Dokumentationshilfe!$AV$11-Dokumentationshilfe!$AT$11),IF(Dokumentationshilfe!$AL20&lt;=Dokumentationshilfe!$AX$11,5+(Dokumentationshilfe!$AL20-Dokumentationshilfe!$AV$11)/ABS(Dokumentationshilfe!$AX$11-Dokumentationshilfe!$AV$11),IF(Dokumentationshilfe!$AL20&lt;=Dokumentationshilfe!$AZ$11,6+(Dokumentationshilfe!$AL20-Dokumentationshilfe!$AX$11)/ABS(Dokumentationshilfe!$AZ$11-Dokumentationshilfe!$AX$11),7.1))))))))</f>
        <v>#N/A</v>
      </c>
      <c r="F70" s="8">
        <v>1</v>
      </c>
      <c r="G70" s="8">
        <v>2</v>
      </c>
      <c r="H70" s="8">
        <v>3</v>
      </c>
      <c r="I70" s="8">
        <v>4</v>
      </c>
      <c r="J70" s="8">
        <v>5</v>
      </c>
      <c r="K70" s="8">
        <v>6</v>
      </c>
      <c r="L70" s="9">
        <v>7</v>
      </c>
      <c r="AB70" t="s">
        <v>248</v>
      </c>
      <c r="AC70" t="s">
        <v>245</v>
      </c>
      <c r="AD70">
        <v>1.0000000000000001E-15</v>
      </c>
    </row>
    <row r="71" spans="4:30" x14ac:dyDescent="0.2">
      <c r="D71" s="8">
        <v>9</v>
      </c>
      <c r="E71" s="8" t="e">
        <f>IF(Dokumentationshilfe!$AL21="",NA(),IF(Dokumentationshilfe!$AL21&lt;Dokumentationshilfe!$AN$11,0.9,IF(Dokumentationshilfe!$AL21&lt;=Dokumentationshilfe!$AP$11,1+(Dokumentationshilfe!$AL21-Dokumentationshilfe!$AN$11)/ABS(Dokumentationshilfe!$AP$11-Dokumentationshilfe!$AN$11),IF(Dokumentationshilfe!$AL21&lt;=Dokumentationshilfe!$AR$11,2+(Dokumentationshilfe!$AL21-Dokumentationshilfe!$AP$11)/ABS(Dokumentationshilfe!$AR$11-Dokumentationshilfe!$AP$11),IF(Dokumentationshilfe!$AL21&lt;=Dokumentationshilfe!$AT$11,3+(Dokumentationshilfe!$AL21-Dokumentationshilfe!$AR$11)/ABS(Dokumentationshilfe!$AT$11-Dokumentationshilfe!$AR$11),IF(Dokumentationshilfe!$AL21&lt;=Dokumentationshilfe!$AV$11,4+(Dokumentationshilfe!$AL21-Dokumentationshilfe!$AT$11)/ABS(Dokumentationshilfe!$AV$11-Dokumentationshilfe!$AT$11),IF(Dokumentationshilfe!$AL21&lt;=Dokumentationshilfe!$AX$11,5+(Dokumentationshilfe!$AL21-Dokumentationshilfe!$AV$11)/ABS(Dokumentationshilfe!$AX$11-Dokumentationshilfe!$AV$11),IF(Dokumentationshilfe!$AL21&lt;=Dokumentationshilfe!$AZ$11,6+(Dokumentationshilfe!$AL21-Dokumentationshilfe!$AX$11)/ABS(Dokumentationshilfe!$AZ$11-Dokumentationshilfe!$AX$11),7.1))))))))</f>
        <v>#N/A</v>
      </c>
      <c r="F71" s="8">
        <v>1</v>
      </c>
      <c r="G71" s="8">
        <v>2</v>
      </c>
      <c r="H71" s="8">
        <v>3</v>
      </c>
      <c r="I71" s="8">
        <v>4</v>
      </c>
      <c r="J71" s="8">
        <v>5</v>
      </c>
      <c r="K71" s="8">
        <v>6</v>
      </c>
      <c r="L71" s="9">
        <v>7</v>
      </c>
      <c r="AB71" t="s">
        <v>248</v>
      </c>
      <c r="AC71" t="s">
        <v>62</v>
      </c>
      <c r="AD71">
        <v>9.9999999999999998E-13</v>
      </c>
    </row>
    <row r="72" spans="4:30" x14ac:dyDescent="0.2">
      <c r="D72" s="8">
        <v>10</v>
      </c>
      <c r="E72" s="8" t="e">
        <f>IF(Dokumentationshilfe!$AL22="",NA(),IF(Dokumentationshilfe!$AL22&lt;Dokumentationshilfe!$AN$11,0.9,IF(Dokumentationshilfe!$AL22&lt;=Dokumentationshilfe!$AP$11,1+(Dokumentationshilfe!$AL22-Dokumentationshilfe!$AN$11)/ABS(Dokumentationshilfe!$AP$11-Dokumentationshilfe!$AN$11),IF(Dokumentationshilfe!$AL22&lt;=Dokumentationshilfe!$AR$11,2+(Dokumentationshilfe!$AL22-Dokumentationshilfe!$AP$11)/ABS(Dokumentationshilfe!$AR$11-Dokumentationshilfe!$AP$11),IF(Dokumentationshilfe!$AL22&lt;=Dokumentationshilfe!$AT$11,3+(Dokumentationshilfe!$AL22-Dokumentationshilfe!$AR$11)/ABS(Dokumentationshilfe!$AT$11-Dokumentationshilfe!$AR$11),IF(Dokumentationshilfe!$AL22&lt;=Dokumentationshilfe!$AV$11,4+(Dokumentationshilfe!$AL22-Dokumentationshilfe!$AT$11)/ABS(Dokumentationshilfe!$AV$11-Dokumentationshilfe!$AT$11),IF(Dokumentationshilfe!$AL22&lt;=Dokumentationshilfe!$AX$11,5+(Dokumentationshilfe!$AL22-Dokumentationshilfe!$AV$11)/ABS(Dokumentationshilfe!$AX$11-Dokumentationshilfe!$AV$11),IF(Dokumentationshilfe!$AL22&lt;=Dokumentationshilfe!$AZ$11,6+(Dokumentationshilfe!$AL22-Dokumentationshilfe!$AX$11)/ABS(Dokumentationshilfe!$AZ$11-Dokumentationshilfe!$AX$11),7.1))))))))</f>
        <v>#N/A</v>
      </c>
      <c r="F72" s="8">
        <v>1</v>
      </c>
      <c r="G72" s="8">
        <v>2</v>
      </c>
      <c r="H72" s="8">
        <v>3</v>
      </c>
      <c r="I72" s="8">
        <v>4</v>
      </c>
      <c r="J72" s="8">
        <v>5</v>
      </c>
      <c r="K72" s="8">
        <v>6</v>
      </c>
      <c r="L72" s="9">
        <v>7</v>
      </c>
      <c r="AB72" t="s">
        <v>248</v>
      </c>
      <c r="AC72" t="s">
        <v>46</v>
      </c>
      <c r="AD72">
        <v>1.0000000000000001E-9</v>
      </c>
    </row>
    <row r="73" spans="4:30" x14ac:dyDescent="0.2">
      <c r="D73" s="8">
        <v>11</v>
      </c>
      <c r="E73" s="8" t="e">
        <f>IF(Dokumentationshilfe!$AL23="",NA(),IF(Dokumentationshilfe!$AL23&lt;Dokumentationshilfe!$AN$11,0.9,IF(Dokumentationshilfe!$AL23&lt;=Dokumentationshilfe!$AP$11,1+(Dokumentationshilfe!$AL23-Dokumentationshilfe!$AN$11)/ABS(Dokumentationshilfe!$AP$11-Dokumentationshilfe!$AN$11),IF(Dokumentationshilfe!$AL23&lt;=Dokumentationshilfe!$AR$11,2+(Dokumentationshilfe!$AL23-Dokumentationshilfe!$AP$11)/ABS(Dokumentationshilfe!$AR$11-Dokumentationshilfe!$AP$11),IF(Dokumentationshilfe!$AL23&lt;=Dokumentationshilfe!$AT$11,3+(Dokumentationshilfe!$AL23-Dokumentationshilfe!$AR$11)/ABS(Dokumentationshilfe!$AT$11-Dokumentationshilfe!$AR$11),IF(Dokumentationshilfe!$AL23&lt;=Dokumentationshilfe!$AV$11,4+(Dokumentationshilfe!$AL23-Dokumentationshilfe!$AT$11)/ABS(Dokumentationshilfe!$AV$11-Dokumentationshilfe!$AT$11),IF(Dokumentationshilfe!$AL23&lt;=Dokumentationshilfe!$AX$11,5+(Dokumentationshilfe!$AL23-Dokumentationshilfe!$AV$11)/ABS(Dokumentationshilfe!$AX$11-Dokumentationshilfe!$AV$11),IF(Dokumentationshilfe!$AL23&lt;=Dokumentationshilfe!$AZ$11,6+(Dokumentationshilfe!$AL23-Dokumentationshilfe!$AX$11)/ABS(Dokumentationshilfe!$AZ$11-Dokumentationshilfe!$AX$11),7.1))))))))</f>
        <v>#N/A</v>
      </c>
      <c r="F73" s="8">
        <v>1</v>
      </c>
      <c r="G73" s="8">
        <v>2</v>
      </c>
      <c r="H73" s="8">
        <v>3</v>
      </c>
      <c r="I73" s="8">
        <v>4</v>
      </c>
      <c r="J73" s="8">
        <v>5</v>
      </c>
      <c r="K73" s="8">
        <v>6</v>
      </c>
      <c r="L73" s="9">
        <v>7</v>
      </c>
      <c r="N73" t="s">
        <v>23</v>
      </c>
      <c r="AB73" t="s">
        <v>248</v>
      </c>
      <c r="AC73" t="s">
        <v>246</v>
      </c>
      <c r="AD73">
        <v>9.9999999999999995E-7</v>
      </c>
    </row>
    <row r="74" spans="4:30" x14ac:dyDescent="0.2">
      <c r="D74" s="8">
        <v>12</v>
      </c>
      <c r="E74" s="8" t="e">
        <f>IF(Dokumentationshilfe!$AL24="",NA(),IF(Dokumentationshilfe!$AL24&lt;Dokumentationshilfe!$AN$11,0.9,IF(Dokumentationshilfe!$AL24&lt;=Dokumentationshilfe!$AP$11,1+(Dokumentationshilfe!$AL24-Dokumentationshilfe!$AN$11)/ABS(Dokumentationshilfe!$AP$11-Dokumentationshilfe!$AN$11),IF(Dokumentationshilfe!$AL24&lt;=Dokumentationshilfe!$AR$11,2+(Dokumentationshilfe!$AL24-Dokumentationshilfe!$AP$11)/ABS(Dokumentationshilfe!$AR$11-Dokumentationshilfe!$AP$11),IF(Dokumentationshilfe!$AL24&lt;=Dokumentationshilfe!$AT$11,3+(Dokumentationshilfe!$AL24-Dokumentationshilfe!$AR$11)/ABS(Dokumentationshilfe!$AT$11-Dokumentationshilfe!$AR$11),IF(Dokumentationshilfe!$AL24&lt;=Dokumentationshilfe!$AV$11,4+(Dokumentationshilfe!$AL24-Dokumentationshilfe!$AT$11)/ABS(Dokumentationshilfe!$AV$11-Dokumentationshilfe!$AT$11),IF(Dokumentationshilfe!$AL24&lt;=Dokumentationshilfe!$AX$11,5+(Dokumentationshilfe!$AL24-Dokumentationshilfe!$AV$11)/ABS(Dokumentationshilfe!$AX$11-Dokumentationshilfe!$AV$11),IF(Dokumentationshilfe!$AL24&lt;=Dokumentationshilfe!$AZ$11,6+(Dokumentationshilfe!$AL24-Dokumentationshilfe!$AX$11)/ABS(Dokumentationshilfe!$AZ$11-Dokumentationshilfe!$AX$11),7.1))))))))</f>
        <v>#N/A</v>
      </c>
      <c r="F74" s="8">
        <v>1</v>
      </c>
      <c r="G74" s="8">
        <v>2</v>
      </c>
      <c r="H74" s="8">
        <v>3</v>
      </c>
      <c r="I74" s="8">
        <v>4</v>
      </c>
      <c r="J74" s="8">
        <v>5</v>
      </c>
      <c r="K74" s="8">
        <v>6</v>
      </c>
      <c r="L74" s="9">
        <v>7</v>
      </c>
      <c r="N74" t="s">
        <v>205</v>
      </c>
      <c r="AB74" t="s">
        <v>248</v>
      </c>
      <c r="AC74" t="s">
        <v>160</v>
      </c>
      <c r="AD74">
        <v>1E-3</v>
      </c>
    </row>
    <row r="75" spans="4:30" x14ac:dyDescent="0.2">
      <c r="D75" s="8">
        <v>13</v>
      </c>
      <c r="E75" s="8" t="e">
        <f>IF(Dokumentationshilfe!$AL25="",NA(),IF(Dokumentationshilfe!$AL25&lt;Dokumentationshilfe!$AN$11,0.9,IF(Dokumentationshilfe!$AL25&lt;=Dokumentationshilfe!$AP$11,1+(Dokumentationshilfe!$AL25-Dokumentationshilfe!$AN$11)/ABS(Dokumentationshilfe!$AP$11-Dokumentationshilfe!$AN$11),IF(Dokumentationshilfe!$AL25&lt;=Dokumentationshilfe!$AR$11,2+(Dokumentationshilfe!$AL25-Dokumentationshilfe!$AP$11)/ABS(Dokumentationshilfe!$AR$11-Dokumentationshilfe!$AP$11),IF(Dokumentationshilfe!$AL25&lt;=Dokumentationshilfe!$AT$11,3+(Dokumentationshilfe!$AL25-Dokumentationshilfe!$AR$11)/ABS(Dokumentationshilfe!$AT$11-Dokumentationshilfe!$AR$11),IF(Dokumentationshilfe!$AL25&lt;=Dokumentationshilfe!$AV$11,4+(Dokumentationshilfe!$AL25-Dokumentationshilfe!$AT$11)/ABS(Dokumentationshilfe!$AV$11-Dokumentationshilfe!$AT$11),IF(Dokumentationshilfe!$AL25&lt;=Dokumentationshilfe!$AX$11,5+(Dokumentationshilfe!$AL25-Dokumentationshilfe!$AV$11)/ABS(Dokumentationshilfe!$AX$11-Dokumentationshilfe!$AV$11),IF(Dokumentationshilfe!$AL25&lt;=Dokumentationshilfe!$AZ$11,6+(Dokumentationshilfe!$AL25-Dokumentationshilfe!$AX$11)/ABS(Dokumentationshilfe!$AZ$11-Dokumentationshilfe!$AX$11),7.1))))))))</f>
        <v>#N/A</v>
      </c>
      <c r="F75" s="8">
        <v>1</v>
      </c>
      <c r="G75" s="8">
        <v>2</v>
      </c>
      <c r="H75" s="8">
        <v>3</v>
      </c>
      <c r="I75" s="8">
        <v>4</v>
      </c>
      <c r="J75" s="8">
        <v>5</v>
      </c>
      <c r="K75" s="8">
        <v>6</v>
      </c>
      <c r="L75" s="9">
        <v>7</v>
      </c>
      <c r="N75" t="s">
        <v>205</v>
      </c>
      <c r="AB75" t="s">
        <v>248</v>
      </c>
      <c r="AC75" t="s">
        <v>248</v>
      </c>
      <c r="AD75">
        <v>1</v>
      </c>
    </row>
    <row r="76" spans="4:30" x14ac:dyDescent="0.2">
      <c r="D76" s="8">
        <v>14</v>
      </c>
      <c r="E76" s="8" t="e">
        <f>IF(Dokumentationshilfe!$AL26="",NA(),IF(Dokumentationshilfe!$AL26&lt;Dokumentationshilfe!$AN$11,0.9,IF(Dokumentationshilfe!$AL26&lt;=Dokumentationshilfe!$AP$11,1+(Dokumentationshilfe!$AL26-Dokumentationshilfe!$AN$11)/ABS(Dokumentationshilfe!$AP$11-Dokumentationshilfe!$AN$11),IF(Dokumentationshilfe!$AL26&lt;=Dokumentationshilfe!$AR$11,2+(Dokumentationshilfe!$AL26-Dokumentationshilfe!$AP$11)/ABS(Dokumentationshilfe!$AR$11-Dokumentationshilfe!$AP$11),IF(Dokumentationshilfe!$AL26&lt;=Dokumentationshilfe!$AT$11,3+(Dokumentationshilfe!$AL26-Dokumentationshilfe!$AR$11)/ABS(Dokumentationshilfe!$AT$11-Dokumentationshilfe!$AR$11),IF(Dokumentationshilfe!$AL26&lt;=Dokumentationshilfe!$AV$11,4+(Dokumentationshilfe!$AL26-Dokumentationshilfe!$AT$11)/ABS(Dokumentationshilfe!$AV$11-Dokumentationshilfe!$AT$11),IF(Dokumentationshilfe!$AL26&lt;=Dokumentationshilfe!$AX$11,5+(Dokumentationshilfe!$AL26-Dokumentationshilfe!$AV$11)/ABS(Dokumentationshilfe!$AX$11-Dokumentationshilfe!$AV$11),IF(Dokumentationshilfe!$AL26&lt;=Dokumentationshilfe!$AZ$11,6+(Dokumentationshilfe!$AL26-Dokumentationshilfe!$AX$11)/ABS(Dokumentationshilfe!$AZ$11-Dokumentationshilfe!$AX$11),7.1))))))))</f>
        <v>#N/A</v>
      </c>
      <c r="F76" s="8">
        <v>1</v>
      </c>
      <c r="G76" s="8">
        <v>2</v>
      </c>
      <c r="H76" s="8">
        <v>3</v>
      </c>
      <c r="I76" s="8">
        <v>4</v>
      </c>
      <c r="J76" s="8">
        <v>5</v>
      </c>
      <c r="K76" s="8">
        <v>6</v>
      </c>
      <c r="L76" s="9">
        <v>7</v>
      </c>
      <c r="AB76" t="s">
        <v>248</v>
      </c>
      <c r="AC76" t="s">
        <v>250</v>
      </c>
      <c r="AD76">
        <v>1.0000000000000001E-15</v>
      </c>
    </row>
    <row r="77" spans="4:30" x14ac:dyDescent="0.2">
      <c r="D77" s="8">
        <v>15</v>
      </c>
      <c r="E77" s="8" t="e">
        <f>IF(Dokumentationshilfe!$AL27="",NA(),IF(Dokumentationshilfe!$AL27&lt;Dokumentationshilfe!$AN$11,0.9,IF(Dokumentationshilfe!$AL27&lt;=Dokumentationshilfe!$AP$11,1+(Dokumentationshilfe!$AL27-Dokumentationshilfe!$AN$11)/ABS(Dokumentationshilfe!$AP$11-Dokumentationshilfe!$AN$11),IF(Dokumentationshilfe!$AL27&lt;=Dokumentationshilfe!$AR$11,2+(Dokumentationshilfe!$AL27-Dokumentationshilfe!$AP$11)/ABS(Dokumentationshilfe!$AR$11-Dokumentationshilfe!$AP$11),IF(Dokumentationshilfe!$AL27&lt;=Dokumentationshilfe!$AT$11,3+(Dokumentationshilfe!$AL27-Dokumentationshilfe!$AR$11)/ABS(Dokumentationshilfe!$AT$11-Dokumentationshilfe!$AR$11),IF(Dokumentationshilfe!$AL27&lt;=Dokumentationshilfe!$AV$11,4+(Dokumentationshilfe!$AL27-Dokumentationshilfe!$AT$11)/ABS(Dokumentationshilfe!$AV$11-Dokumentationshilfe!$AT$11),IF(Dokumentationshilfe!$AL27&lt;=Dokumentationshilfe!$AX$11,5+(Dokumentationshilfe!$AL27-Dokumentationshilfe!$AV$11)/ABS(Dokumentationshilfe!$AX$11-Dokumentationshilfe!$AV$11),IF(Dokumentationshilfe!$AL27&lt;=Dokumentationshilfe!$AZ$11,6+(Dokumentationshilfe!$AL27-Dokumentationshilfe!$AX$11)/ABS(Dokumentationshilfe!$AZ$11-Dokumentationshilfe!$AX$11),7.1))))))))</f>
        <v>#N/A</v>
      </c>
      <c r="F77" s="8">
        <v>1</v>
      </c>
      <c r="G77" s="8">
        <v>2</v>
      </c>
      <c r="H77" s="8">
        <v>3</v>
      </c>
      <c r="I77" s="8">
        <v>4</v>
      </c>
      <c r="J77" s="8">
        <v>5</v>
      </c>
      <c r="K77" s="8">
        <v>6</v>
      </c>
      <c r="L77" s="9">
        <v>7</v>
      </c>
      <c r="AB77" t="s">
        <v>248</v>
      </c>
      <c r="AC77" t="s">
        <v>252</v>
      </c>
      <c r="AD77">
        <v>9.9999999999999998E-13</v>
      </c>
    </row>
    <row r="78" spans="4:30" x14ac:dyDescent="0.2">
      <c r="D78" s="8">
        <v>16</v>
      </c>
      <c r="E78" s="8" t="e">
        <f>IF(Dokumentationshilfe!$AL28="",NA(),IF(Dokumentationshilfe!$AL28&lt;Dokumentationshilfe!$AN$11,0.9,IF(Dokumentationshilfe!$AL28&lt;=Dokumentationshilfe!$AP$11,1+(Dokumentationshilfe!$AL28-Dokumentationshilfe!$AN$11)/ABS(Dokumentationshilfe!$AP$11-Dokumentationshilfe!$AN$11),IF(Dokumentationshilfe!$AL28&lt;=Dokumentationshilfe!$AR$11,2+(Dokumentationshilfe!$AL28-Dokumentationshilfe!$AP$11)/ABS(Dokumentationshilfe!$AR$11-Dokumentationshilfe!$AP$11),IF(Dokumentationshilfe!$AL28&lt;=Dokumentationshilfe!$AT$11,3+(Dokumentationshilfe!$AL28-Dokumentationshilfe!$AR$11)/ABS(Dokumentationshilfe!$AT$11-Dokumentationshilfe!$AR$11),IF(Dokumentationshilfe!$AL28&lt;=Dokumentationshilfe!$AV$11,4+(Dokumentationshilfe!$AL28-Dokumentationshilfe!$AT$11)/ABS(Dokumentationshilfe!$AV$11-Dokumentationshilfe!$AT$11),IF(Dokumentationshilfe!$AL28&lt;=Dokumentationshilfe!$AX$11,5+(Dokumentationshilfe!$AL28-Dokumentationshilfe!$AV$11)/ABS(Dokumentationshilfe!$AX$11-Dokumentationshilfe!$AV$11),IF(Dokumentationshilfe!$AL28&lt;=Dokumentationshilfe!$AZ$11,6+(Dokumentationshilfe!$AL28-Dokumentationshilfe!$AX$11)/ABS(Dokumentationshilfe!$AZ$11-Dokumentationshilfe!$AX$11),7.1))))))))</f>
        <v>#N/A</v>
      </c>
      <c r="F78" s="8">
        <v>1</v>
      </c>
      <c r="G78" s="8">
        <v>2</v>
      </c>
      <c r="H78" s="8">
        <v>3</v>
      </c>
      <c r="I78" s="8">
        <v>4</v>
      </c>
      <c r="J78" s="8">
        <v>5</v>
      </c>
      <c r="K78" s="8">
        <v>6</v>
      </c>
      <c r="L78" s="9">
        <v>7</v>
      </c>
      <c r="AB78" t="s">
        <v>248</v>
      </c>
      <c r="AC78" t="s">
        <v>253</v>
      </c>
      <c r="AD78">
        <v>1.0000000000000001E-9</v>
      </c>
    </row>
    <row r="79" spans="4:30" x14ac:dyDescent="0.2">
      <c r="D79" s="8">
        <v>17</v>
      </c>
      <c r="E79" s="8" t="e">
        <f>IF(Dokumentationshilfe!$AL29="",NA(),IF(Dokumentationshilfe!$AL29&lt;Dokumentationshilfe!$AN$11,0.9,IF(Dokumentationshilfe!$AL29&lt;=Dokumentationshilfe!$AP$11,1+(Dokumentationshilfe!$AL29-Dokumentationshilfe!$AN$11)/ABS(Dokumentationshilfe!$AP$11-Dokumentationshilfe!$AN$11),IF(Dokumentationshilfe!$AL29&lt;=Dokumentationshilfe!$AR$11,2+(Dokumentationshilfe!$AL29-Dokumentationshilfe!$AP$11)/ABS(Dokumentationshilfe!$AR$11-Dokumentationshilfe!$AP$11),IF(Dokumentationshilfe!$AL29&lt;=Dokumentationshilfe!$AT$11,3+(Dokumentationshilfe!$AL29-Dokumentationshilfe!$AR$11)/ABS(Dokumentationshilfe!$AT$11-Dokumentationshilfe!$AR$11),IF(Dokumentationshilfe!$AL29&lt;=Dokumentationshilfe!$AV$11,4+(Dokumentationshilfe!$AL29-Dokumentationshilfe!$AT$11)/ABS(Dokumentationshilfe!$AV$11-Dokumentationshilfe!$AT$11),IF(Dokumentationshilfe!$AL29&lt;=Dokumentationshilfe!$AX$11,5+(Dokumentationshilfe!$AL29-Dokumentationshilfe!$AV$11)/ABS(Dokumentationshilfe!$AX$11-Dokumentationshilfe!$AV$11),IF(Dokumentationshilfe!$AL29&lt;=Dokumentationshilfe!$AZ$11,6+(Dokumentationshilfe!$AL29-Dokumentationshilfe!$AX$11)/ABS(Dokumentationshilfe!$AZ$11-Dokumentationshilfe!$AX$11),7.1))))))))</f>
        <v>#N/A</v>
      </c>
      <c r="F79" s="8">
        <v>1</v>
      </c>
      <c r="G79" s="8">
        <v>2</v>
      </c>
      <c r="H79" s="8">
        <v>3</v>
      </c>
      <c r="I79" s="8">
        <v>4</v>
      </c>
      <c r="J79" s="8">
        <v>5</v>
      </c>
      <c r="K79" s="8">
        <v>6</v>
      </c>
      <c r="L79" s="9">
        <v>7</v>
      </c>
      <c r="AB79" t="s">
        <v>248</v>
      </c>
      <c r="AC79" t="s">
        <v>97</v>
      </c>
      <c r="AD79">
        <v>9.9999999999999995E-7</v>
      </c>
    </row>
    <row r="80" spans="4:30" x14ac:dyDescent="0.2">
      <c r="D80" s="8">
        <v>18</v>
      </c>
      <c r="E80" s="8" t="e">
        <f>IF(Dokumentationshilfe!$AL30="",NA(),IF(Dokumentationshilfe!$AL30&lt;Dokumentationshilfe!$AN$11,0.9,IF(Dokumentationshilfe!$AL30&lt;=Dokumentationshilfe!$AP$11,1+(Dokumentationshilfe!$AL30-Dokumentationshilfe!$AN$11)/ABS(Dokumentationshilfe!$AP$11-Dokumentationshilfe!$AN$11),IF(Dokumentationshilfe!$AL30&lt;=Dokumentationshilfe!$AR$11,2+(Dokumentationshilfe!$AL30-Dokumentationshilfe!$AP$11)/ABS(Dokumentationshilfe!$AR$11-Dokumentationshilfe!$AP$11),IF(Dokumentationshilfe!$AL30&lt;=Dokumentationshilfe!$AT$11,3+(Dokumentationshilfe!$AL30-Dokumentationshilfe!$AR$11)/ABS(Dokumentationshilfe!$AT$11-Dokumentationshilfe!$AR$11),IF(Dokumentationshilfe!$AL30&lt;=Dokumentationshilfe!$AV$11,4+(Dokumentationshilfe!$AL30-Dokumentationshilfe!$AT$11)/ABS(Dokumentationshilfe!$AV$11-Dokumentationshilfe!$AT$11),IF(Dokumentationshilfe!$AL30&lt;=Dokumentationshilfe!$AX$11,5+(Dokumentationshilfe!$AL30-Dokumentationshilfe!$AV$11)/ABS(Dokumentationshilfe!$AX$11-Dokumentationshilfe!$AV$11),IF(Dokumentationshilfe!$AL30&lt;=Dokumentationshilfe!$AZ$11,6+(Dokumentationshilfe!$AL30-Dokumentationshilfe!$AX$11)/ABS(Dokumentationshilfe!$AZ$11-Dokumentationshilfe!$AX$11),7.1))))))))</f>
        <v>#N/A</v>
      </c>
      <c r="F80" s="8">
        <v>1</v>
      </c>
      <c r="G80" s="8">
        <v>2</v>
      </c>
      <c r="H80" s="8">
        <v>3</v>
      </c>
      <c r="I80" s="8">
        <v>4</v>
      </c>
      <c r="J80" s="8">
        <v>5</v>
      </c>
      <c r="K80" s="8">
        <v>6</v>
      </c>
      <c r="L80" s="9">
        <v>7</v>
      </c>
      <c r="AB80" t="s">
        <v>248</v>
      </c>
      <c r="AC80" t="s">
        <v>254</v>
      </c>
      <c r="AD80">
        <v>1E-3</v>
      </c>
    </row>
    <row r="81" spans="4:30" x14ac:dyDescent="0.2">
      <c r="D81" s="8">
        <v>19</v>
      </c>
      <c r="E81" s="8" t="e">
        <f>IF(Dokumentationshilfe!$AL31="",NA(),IF(Dokumentationshilfe!$AL31&lt;Dokumentationshilfe!$AN$11,0.9,IF(Dokumentationshilfe!$AL31&lt;=Dokumentationshilfe!$AP$11,1+(Dokumentationshilfe!$AL31-Dokumentationshilfe!$AN$11)/ABS(Dokumentationshilfe!$AP$11-Dokumentationshilfe!$AN$11),IF(Dokumentationshilfe!$AL31&lt;=Dokumentationshilfe!$AR$11,2+(Dokumentationshilfe!$AL31-Dokumentationshilfe!$AP$11)/ABS(Dokumentationshilfe!$AR$11-Dokumentationshilfe!$AP$11),IF(Dokumentationshilfe!$AL31&lt;=Dokumentationshilfe!$AT$11,3+(Dokumentationshilfe!$AL31-Dokumentationshilfe!$AR$11)/ABS(Dokumentationshilfe!$AT$11-Dokumentationshilfe!$AR$11),IF(Dokumentationshilfe!$AL31&lt;=Dokumentationshilfe!$AV$11,4+(Dokumentationshilfe!$AL31-Dokumentationshilfe!$AT$11)/ABS(Dokumentationshilfe!$AV$11-Dokumentationshilfe!$AT$11),IF(Dokumentationshilfe!$AL31&lt;=Dokumentationshilfe!$AX$11,5+(Dokumentationshilfe!$AL31-Dokumentationshilfe!$AV$11)/ABS(Dokumentationshilfe!$AX$11-Dokumentationshilfe!$AV$11),IF(Dokumentationshilfe!$AL31&lt;=Dokumentationshilfe!$AZ$11,6+(Dokumentationshilfe!$AL31-Dokumentationshilfe!$AX$11)/ABS(Dokumentationshilfe!$AZ$11-Dokumentationshilfe!$AX$11),7.1))))))))</f>
        <v>#N/A</v>
      </c>
      <c r="F81" s="8">
        <v>1</v>
      </c>
      <c r="G81" s="8">
        <v>2</v>
      </c>
      <c r="H81" s="8">
        <v>3</v>
      </c>
      <c r="I81" s="8">
        <v>4</v>
      </c>
      <c r="J81" s="8">
        <v>5</v>
      </c>
      <c r="K81" s="8">
        <v>6</v>
      </c>
      <c r="L81" s="9">
        <v>7</v>
      </c>
    </row>
    <row r="82" spans="4:30" x14ac:dyDescent="0.2">
      <c r="D82" s="8">
        <v>20</v>
      </c>
      <c r="E82" s="8" t="e">
        <f>IF(Dokumentationshilfe!$AL32="",NA(),IF(Dokumentationshilfe!$AL32&lt;Dokumentationshilfe!$AN$11,0.9,IF(Dokumentationshilfe!$AL32&lt;=Dokumentationshilfe!$AP$11,1+(Dokumentationshilfe!$AL32-Dokumentationshilfe!$AN$11)/ABS(Dokumentationshilfe!$AP$11-Dokumentationshilfe!$AN$11),IF(Dokumentationshilfe!$AL32&lt;=Dokumentationshilfe!$AR$11,2+(Dokumentationshilfe!$AL32-Dokumentationshilfe!$AP$11)/ABS(Dokumentationshilfe!$AR$11-Dokumentationshilfe!$AP$11),IF(Dokumentationshilfe!$AL32&lt;=Dokumentationshilfe!$AT$11,3+(Dokumentationshilfe!$AL32-Dokumentationshilfe!$AR$11)/ABS(Dokumentationshilfe!$AT$11-Dokumentationshilfe!$AR$11),IF(Dokumentationshilfe!$AL32&lt;=Dokumentationshilfe!$AV$11,4+(Dokumentationshilfe!$AL32-Dokumentationshilfe!$AT$11)/ABS(Dokumentationshilfe!$AV$11-Dokumentationshilfe!$AT$11),IF(Dokumentationshilfe!$AL32&lt;=Dokumentationshilfe!$AX$11,5+(Dokumentationshilfe!$AL32-Dokumentationshilfe!$AV$11)/ABS(Dokumentationshilfe!$AX$11-Dokumentationshilfe!$AV$11),IF(Dokumentationshilfe!$AL32&lt;=Dokumentationshilfe!$AZ$11,6+(Dokumentationshilfe!$AL32-Dokumentationshilfe!$AX$11)/ABS(Dokumentationshilfe!$AZ$11-Dokumentationshilfe!$AX$11),7.1))))))))</f>
        <v>#N/A</v>
      </c>
      <c r="F82" s="8">
        <v>1</v>
      </c>
      <c r="G82" s="8">
        <v>2</v>
      </c>
      <c r="H82" s="8">
        <v>3</v>
      </c>
      <c r="I82" s="8">
        <v>4</v>
      </c>
      <c r="J82" s="8">
        <v>5</v>
      </c>
      <c r="K82" s="8">
        <v>6</v>
      </c>
      <c r="L82" s="9">
        <v>7</v>
      </c>
      <c r="AB82" t="s">
        <v>250</v>
      </c>
      <c r="AC82" t="s">
        <v>245</v>
      </c>
      <c r="AD82">
        <v>1</v>
      </c>
    </row>
    <row r="83" spans="4:30" x14ac:dyDescent="0.2">
      <c r="D83" s="8">
        <v>21</v>
      </c>
      <c r="E83" s="8" t="e">
        <f>IF(Dokumentationshilfe!$AL33="",NA(),IF(Dokumentationshilfe!$AL33&lt;Dokumentationshilfe!$AN$11,0.9,IF(Dokumentationshilfe!$AL33&lt;=Dokumentationshilfe!$AP$11,1+(Dokumentationshilfe!$AL33-Dokumentationshilfe!$AN$11)/ABS(Dokumentationshilfe!$AP$11-Dokumentationshilfe!$AN$11),IF(Dokumentationshilfe!$AL33&lt;=Dokumentationshilfe!$AR$11,2+(Dokumentationshilfe!$AL33-Dokumentationshilfe!$AP$11)/ABS(Dokumentationshilfe!$AR$11-Dokumentationshilfe!$AP$11),IF(Dokumentationshilfe!$AL33&lt;=Dokumentationshilfe!$AT$11,3+(Dokumentationshilfe!$AL33-Dokumentationshilfe!$AR$11)/ABS(Dokumentationshilfe!$AT$11-Dokumentationshilfe!$AR$11),IF(Dokumentationshilfe!$AL33&lt;=Dokumentationshilfe!$AV$11,4+(Dokumentationshilfe!$AL33-Dokumentationshilfe!$AT$11)/ABS(Dokumentationshilfe!$AV$11-Dokumentationshilfe!$AT$11),IF(Dokumentationshilfe!$AL33&lt;=Dokumentationshilfe!$AX$11,5+(Dokumentationshilfe!$AL33-Dokumentationshilfe!$AV$11)/ABS(Dokumentationshilfe!$AX$11-Dokumentationshilfe!$AV$11),IF(Dokumentationshilfe!$AL33&lt;=Dokumentationshilfe!$AZ$11,6+(Dokumentationshilfe!$AL33-Dokumentationshilfe!$AX$11)/ABS(Dokumentationshilfe!$AZ$11-Dokumentationshilfe!$AX$11),7.1))))))))</f>
        <v>#N/A</v>
      </c>
      <c r="F83" s="8">
        <v>1</v>
      </c>
      <c r="G83" s="8">
        <v>2</v>
      </c>
      <c r="H83" s="8">
        <v>3</v>
      </c>
      <c r="I83" s="8">
        <v>4</v>
      </c>
      <c r="J83" s="8">
        <v>5</v>
      </c>
      <c r="K83" s="8">
        <v>6</v>
      </c>
      <c r="L83" s="9">
        <v>7</v>
      </c>
      <c r="AB83" t="s">
        <v>250</v>
      </c>
      <c r="AC83" t="s">
        <v>62</v>
      </c>
      <c r="AD83">
        <v>1000</v>
      </c>
    </row>
    <row r="84" spans="4:30" x14ac:dyDescent="0.2">
      <c r="D84" s="8">
        <v>22</v>
      </c>
      <c r="E84" s="8" t="e">
        <f>IF(Dokumentationshilfe!$AL34="",NA(),IF(Dokumentationshilfe!$AL34&lt;Dokumentationshilfe!$AN$11,0.9,IF(Dokumentationshilfe!$AL34&lt;=Dokumentationshilfe!$AP$11,1+(Dokumentationshilfe!$AL34-Dokumentationshilfe!$AN$11)/ABS(Dokumentationshilfe!$AP$11-Dokumentationshilfe!$AN$11),IF(Dokumentationshilfe!$AL34&lt;=Dokumentationshilfe!$AR$11,2+(Dokumentationshilfe!$AL34-Dokumentationshilfe!$AP$11)/ABS(Dokumentationshilfe!$AR$11-Dokumentationshilfe!$AP$11),IF(Dokumentationshilfe!$AL34&lt;=Dokumentationshilfe!$AT$11,3+(Dokumentationshilfe!$AL34-Dokumentationshilfe!$AR$11)/ABS(Dokumentationshilfe!$AT$11-Dokumentationshilfe!$AR$11),IF(Dokumentationshilfe!$AL34&lt;=Dokumentationshilfe!$AV$11,4+(Dokumentationshilfe!$AL34-Dokumentationshilfe!$AT$11)/ABS(Dokumentationshilfe!$AV$11-Dokumentationshilfe!$AT$11),IF(Dokumentationshilfe!$AL34&lt;=Dokumentationshilfe!$AX$11,5+(Dokumentationshilfe!$AL34-Dokumentationshilfe!$AV$11)/ABS(Dokumentationshilfe!$AX$11-Dokumentationshilfe!$AV$11),IF(Dokumentationshilfe!$AL34&lt;=Dokumentationshilfe!$AZ$11,6+(Dokumentationshilfe!$AL34-Dokumentationshilfe!$AX$11)/ABS(Dokumentationshilfe!$AZ$11-Dokumentationshilfe!$AX$11),7.1))))))))</f>
        <v>#N/A</v>
      </c>
      <c r="F84" s="8">
        <v>1</v>
      </c>
      <c r="G84" s="8">
        <v>2</v>
      </c>
      <c r="H84" s="8">
        <v>3</v>
      </c>
      <c r="I84" s="8">
        <v>4</v>
      </c>
      <c r="J84" s="8">
        <v>5</v>
      </c>
      <c r="K84" s="8">
        <v>6</v>
      </c>
      <c r="L84" s="9">
        <v>7</v>
      </c>
      <c r="AB84" t="s">
        <v>250</v>
      </c>
      <c r="AC84" t="s">
        <v>46</v>
      </c>
      <c r="AD84">
        <v>1000000</v>
      </c>
    </row>
    <row r="85" spans="4:30" x14ac:dyDescent="0.2">
      <c r="D85" s="8">
        <v>23</v>
      </c>
      <c r="E85" s="8" t="e">
        <f>IF(Dokumentationshilfe!$AL35="",NA(),IF(Dokumentationshilfe!$AL35&lt;Dokumentationshilfe!$AN$11,0.9,IF(Dokumentationshilfe!$AL35&lt;=Dokumentationshilfe!$AP$11,1+(Dokumentationshilfe!$AL35-Dokumentationshilfe!$AN$11)/ABS(Dokumentationshilfe!$AP$11-Dokumentationshilfe!$AN$11),IF(Dokumentationshilfe!$AL35&lt;=Dokumentationshilfe!$AR$11,2+(Dokumentationshilfe!$AL35-Dokumentationshilfe!$AP$11)/ABS(Dokumentationshilfe!$AR$11-Dokumentationshilfe!$AP$11),IF(Dokumentationshilfe!$AL35&lt;=Dokumentationshilfe!$AT$11,3+(Dokumentationshilfe!$AL35-Dokumentationshilfe!$AR$11)/ABS(Dokumentationshilfe!$AT$11-Dokumentationshilfe!$AR$11),IF(Dokumentationshilfe!$AL35&lt;=Dokumentationshilfe!$AV$11,4+(Dokumentationshilfe!$AL35-Dokumentationshilfe!$AT$11)/ABS(Dokumentationshilfe!$AV$11-Dokumentationshilfe!$AT$11),IF(Dokumentationshilfe!$AL35&lt;=Dokumentationshilfe!$AX$11,5+(Dokumentationshilfe!$AL35-Dokumentationshilfe!$AV$11)/ABS(Dokumentationshilfe!$AX$11-Dokumentationshilfe!$AV$11),IF(Dokumentationshilfe!$AL35&lt;=Dokumentationshilfe!$AZ$11,6+(Dokumentationshilfe!$AL35-Dokumentationshilfe!$AX$11)/ABS(Dokumentationshilfe!$AZ$11-Dokumentationshilfe!$AX$11),7.1))))))))</f>
        <v>#N/A</v>
      </c>
      <c r="F85" s="8">
        <v>1</v>
      </c>
      <c r="G85" s="8">
        <v>2</v>
      </c>
      <c r="H85" s="8">
        <v>3</v>
      </c>
      <c r="I85" s="8">
        <v>4</v>
      </c>
      <c r="J85" s="8">
        <v>5</v>
      </c>
      <c r="K85" s="8">
        <v>6</v>
      </c>
      <c r="L85" s="9">
        <v>7</v>
      </c>
      <c r="AB85" t="s">
        <v>250</v>
      </c>
      <c r="AC85" t="s">
        <v>246</v>
      </c>
      <c r="AD85">
        <v>1000000000</v>
      </c>
    </row>
    <row r="86" spans="4:30" x14ac:dyDescent="0.2">
      <c r="D86" s="8">
        <v>24</v>
      </c>
      <c r="E86" s="8" t="e">
        <f>IF(Dokumentationshilfe!$AL36="",NA(),IF(Dokumentationshilfe!$AL36&lt;Dokumentationshilfe!$AN$11,0.9,IF(Dokumentationshilfe!$AL36&lt;=Dokumentationshilfe!$AP$11,1+(Dokumentationshilfe!$AL36-Dokumentationshilfe!$AN$11)/ABS(Dokumentationshilfe!$AP$11-Dokumentationshilfe!$AN$11),IF(Dokumentationshilfe!$AL36&lt;=Dokumentationshilfe!$AR$11,2+(Dokumentationshilfe!$AL36-Dokumentationshilfe!$AP$11)/ABS(Dokumentationshilfe!$AR$11-Dokumentationshilfe!$AP$11),IF(Dokumentationshilfe!$AL36&lt;=Dokumentationshilfe!$AT$11,3+(Dokumentationshilfe!$AL36-Dokumentationshilfe!$AR$11)/ABS(Dokumentationshilfe!$AT$11-Dokumentationshilfe!$AR$11),IF(Dokumentationshilfe!$AL36&lt;=Dokumentationshilfe!$AV$11,4+(Dokumentationshilfe!$AL36-Dokumentationshilfe!$AT$11)/ABS(Dokumentationshilfe!$AV$11-Dokumentationshilfe!$AT$11),IF(Dokumentationshilfe!$AL36&lt;=Dokumentationshilfe!$AX$11,5+(Dokumentationshilfe!$AL36-Dokumentationshilfe!$AV$11)/ABS(Dokumentationshilfe!$AX$11-Dokumentationshilfe!$AV$11),IF(Dokumentationshilfe!$AL36&lt;=Dokumentationshilfe!$AZ$11,6+(Dokumentationshilfe!$AL36-Dokumentationshilfe!$AX$11)/ABS(Dokumentationshilfe!$AZ$11-Dokumentationshilfe!$AX$11),7.1))))))))</f>
        <v>#N/A</v>
      </c>
      <c r="F86" s="8">
        <v>1</v>
      </c>
      <c r="G86" s="8">
        <v>2</v>
      </c>
      <c r="H86" s="8">
        <v>3</v>
      </c>
      <c r="I86" s="8">
        <v>4</v>
      </c>
      <c r="J86" s="8">
        <v>5</v>
      </c>
      <c r="K86" s="8">
        <v>6</v>
      </c>
      <c r="L86" s="9">
        <v>7</v>
      </c>
      <c r="AB86" t="s">
        <v>250</v>
      </c>
      <c r="AC86" t="s">
        <v>160</v>
      </c>
      <c r="AD86">
        <v>1000000000000</v>
      </c>
    </row>
    <row r="87" spans="4:30" ht="13.5" thickBot="1" x14ac:dyDescent="0.25">
      <c r="D87" s="11">
        <v>25</v>
      </c>
      <c r="E87" s="8" t="e">
        <f>IF(Dokumentationshilfe!$AL37="",NA(),IF(Dokumentationshilfe!$AL37&lt;Dokumentationshilfe!$AN$11,0.9,IF(Dokumentationshilfe!$AL37&lt;=Dokumentationshilfe!$AP$11,1+(Dokumentationshilfe!$AL37-Dokumentationshilfe!$AN$11)/ABS(Dokumentationshilfe!$AP$11-Dokumentationshilfe!$AN$11),IF(Dokumentationshilfe!$AL37&lt;=Dokumentationshilfe!$AR$11,2+(Dokumentationshilfe!$AL37-Dokumentationshilfe!$AP$11)/ABS(Dokumentationshilfe!$AR$11-Dokumentationshilfe!$AP$11),IF(Dokumentationshilfe!$AL37&lt;=Dokumentationshilfe!$AT$11,3+(Dokumentationshilfe!$AL37-Dokumentationshilfe!$AR$11)/ABS(Dokumentationshilfe!$AT$11-Dokumentationshilfe!$AR$11),IF(Dokumentationshilfe!$AL37&lt;=Dokumentationshilfe!$AV$11,4+(Dokumentationshilfe!$AL37-Dokumentationshilfe!$AT$11)/ABS(Dokumentationshilfe!$AV$11-Dokumentationshilfe!$AT$11),IF(Dokumentationshilfe!$AL37&lt;=Dokumentationshilfe!$AX$11,5+(Dokumentationshilfe!$AL37-Dokumentationshilfe!$AV$11)/ABS(Dokumentationshilfe!$AX$11-Dokumentationshilfe!$AV$11),IF(Dokumentationshilfe!$AL37&lt;=Dokumentationshilfe!$AZ$11,6+(Dokumentationshilfe!$AL37-Dokumentationshilfe!$AX$11)/ABS(Dokumentationshilfe!$AZ$11-Dokumentationshilfe!$AX$11),7.1))))))))</f>
        <v>#N/A</v>
      </c>
      <c r="F87" s="11">
        <v>1</v>
      </c>
      <c r="G87" s="11">
        <v>2</v>
      </c>
      <c r="H87" s="11">
        <v>3</v>
      </c>
      <c r="I87" s="11">
        <v>4</v>
      </c>
      <c r="J87" s="11">
        <v>5</v>
      </c>
      <c r="K87" s="11">
        <v>6</v>
      </c>
      <c r="L87" s="12">
        <v>7</v>
      </c>
      <c r="AB87" t="s">
        <v>250</v>
      </c>
      <c r="AC87" t="s">
        <v>248</v>
      </c>
      <c r="AD87">
        <v>1000000000000000</v>
      </c>
    </row>
    <row r="88" spans="4:30" x14ac:dyDescent="0.2">
      <c r="D88" s="2"/>
      <c r="E88" s="2"/>
      <c r="F88" s="2"/>
      <c r="G88" s="2"/>
      <c r="H88" s="2"/>
      <c r="I88" s="2"/>
      <c r="J88" s="2"/>
      <c r="K88" s="2"/>
      <c r="L88" s="3"/>
      <c r="AB88" t="s">
        <v>250</v>
      </c>
      <c r="AC88" t="s">
        <v>250</v>
      </c>
      <c r="AD88">
        <v>1</v>
      </c>
    </row>
    <row r="89" spans="4:30" x14ac:dyDescent="0.2">
      <c r="D89" t="s">
        <v>11</v>
      </c>
      <c r="E89" t="s">
        <v>19</v>
      </c>
      <c r="F89" s="5" t="s">
        <v>12</v>
      </c>
      <c r="G89" s="5" t="s">
        <v>13</v>
      </c>
      <c r="H89" s="5" t="s">
        <v>14</v>
      </c>
      <c r="I89" s="5" t="s">
        <v>15</v>
      </c>
      <c r="J89" s="5" t="s">
        <v>16</v>
      </c>
      <c r="K89" s="5" t="s">
        <v>17</v>
      </c>
      <c r="L89" s="6" t="s">
        <v>18</v>
      </c>
      <c r="AB89" t="s">
        <v>250</v>
      </c>
      <c r="AC89" t="s">
        <v>252</v>
      </c>
      <c r="AD89">
        <v>1000</v>
      </c>
    </row>
    <row r="90" spans="4:30" x14ac:dyDescent="0.2">
      <c r="L90" s="7"/>
      <c r="AB90" t="s">
        <v>250</v>
      </c>
      <c r="AC90" t="s">
        <v>253</v>
      </c>
      <c r="AD90">
        <v>1000000</v>
      </c>
    </row>
    <row r="91" spans="4:30" x14ac:dyDescent="0.2">
      <c r="D91" s="8">
        <v>1</v>
      </c>
      <c r="E91" s="8" t="e">
        <f>IF(Dokumentationshilfe!$B49="",NA(),IF(Dokumentationshilfe!$B49&lt;Dokumentationshilfe!$D$47,0.9,IF(Dokumentationshilfe!$B49&lt;=Dokumentationshilfe!$F$47,1+(Dokumentationshilfe!$B49-Dokumentationshilfe!$D$47)/ABS(Dokumentationshilfe!$F$47-Dokumentationshilfe!$D$47),IF(Dokumentationshilfe!$B49&lt;=Dokumentationshilfe!$H$47,2+(Dokumentationshilfe!$B49-Dokumentationshilfe!$F$47)/ABS(Dokumentationshilfe!$H$47-Dokumentationshilfe!$F$47),IF(Dokumentationshilfe!$B49&lt;=Dokumentationshilfe!$J$47,3+(Dokumentationshilfe!$B49-Dokumentationshilfe!$H$47)/ABS(Dokumentationshilfe!$J$47-Dokumentationshilfe!$H$47),IF(Dokumentationshilfe!$B49&lt;=Dokumentationshilfe!$L$47,4+(Dokumentationshilfe!$B49-Dokumentationshilfe!$J$47)/ABS(Dokumentationshilfe!$L$47-Dokumentationshilfe!$J$47),IF(Dokumentationshilfe!$B49&lt;=Dokumentationshilfe!$N$47,5+(Dokumentationshilfe!$B49-Dokumentationshilfe!$L$47)/ABS(Dokumentationshilfe!$N$47-Dokumentationshilfe!$L$47),IF(Dokumentationshilfe!$B49&lt;=Dokumentationshilfe!$P$47,6+(Dokumentationshilfe!$B49-Dokumentationshilfe!$N$47)/ABS(Dokumentationshilfe!$P$47-Dokumentationshilfe!$N$47),7.1))))))))</f>
        <v>#N/A</v>
      </c>
      <c r="F91" s="8">
        <v>1</v>
      </c>
      <c r="G91" s="8">
        <v>2</v>
      </c>
      <c r="H91" s="8">
        <v>3</v>
      </c>
      <c r="I91" s="8">
        <v>4</v>
      </c>
      <c r="J91" s="8">
        <v>5</v>
      </c>
      <c r="K91" s="8">
        <v>6</v>
      </c>
      <c r="L91" s="9">
        <v>7</v>
      </c>
      <c r="AB91" t="s">
        <v>250</v>
      </c>
      <c r="AC91" t="s">
        <v>97</v>
      </c>
      <c r="AD91">
        <v>1000000000</v>
      </c>
    </row>
    <row r="92" spans="4:30" x14ac:dyDescent="0.2">
      <c r="D92" s="8">
        <v>2</v>
      </c>
      <c r="E92" s="8" t="e">
        <f>IF(Dokumentationshilfe!$B50="",NA(),IF(Dokumentationshilfe!$B50&lt;Dokumentationshilfe!$D$47,0.9,IF(Dokumentationshilfe!$B50&lt;=Dokumentationshilfe!$F$47,1+(Dokumentationshilfe!$B50-Dokumentationshilfe!$D$47)/ABS(Dokumentationshilfe!$F$47-Dokumentationshilfe!$D$47),IF(Dokumentationshilfe!$B50&lt;=Dokumentationshilfe!$H$47,2+(Dokumentationshilfe!$B50-Dokumentationshilfe!$F$47)/ABS(Dokumentationshilfe!$H$47-Dokumentationshilfe!$F$47),IF(Dokumentationshilfe!$B50&lt;=Dokumentationshilfe!$J$47,3+(Dokumentationshilfe!$B50-Dokumentationshilfe!$H$47)/ABS(Dokumentationshilfe!$J$47-Dokumentationshilfe!$H$47),IF(Dokumentationshilfe!$B50&lt;=Dokumentationshilfe!$L$47,4+(Dokumentationshilfe!$B50-Dokumentationshilfe!$J$47)/ABS(Dokumentationshilfe!$L$47-Dokumentationshilfe!$J$47),IF(Dokumentationshilfe!$B50&lt;=Dokumentationshilfe!$N$47,5+(Dokumentationshilfe!$B50-Dokumentationshilfe!$L$47)/ABS(Dokumentationshilfe!$N$47-Dokumentationshilfe!$L$47),IF(Dokumentationshilfe!$B50&lt;=Dokumentationshilfe!$P$47,6+(Dokumentationshilfe!$B50-Dokumentationshilfe!$N$47)/ABS(Dokumentationshilfe!$P$47-Dokumentationshilfe!$N$47),7.1))))))))</f>
        <v>#N/A</v>
      </c>
      <c r="F92" s="8">
        <v>1</v>
      </c>
      <c r="G92" s="8">
        <v>2</v>
      </c>
      <c r="H92" s="8">
        <v>3</v>
      </c>
      <c r="I92" s="8">
        <v>4</v>
      </c>
      <c r="J92" s="8">
        <v>5</v>
      </c>
      <c r="K92" s="8">
        <v>6</v>
      </c>
      <c r="L92" s="9">
        <v>7</v>
      </c>
      <c r="AB92" t="s">
        <v>250</v>
      </c>
      <c r="AC92" t="s">
        <v>254</v>
      </c>
      <c r="AD92">
        <v>1000000000000</v>
      </c>
    </row>
    <row r="93" spans="4:30" x14ac:dyDescent="0.2">
      <c r="D93" s="8">
        <v>3</v>
      </c>
      <c r="E93" s="8" t="e">
        <f>IF(Dokumentationshilfe!$B51="",NA(),IF(Dokumentationshilfe!$B51&lt;Dokumentationshilfe!$D$47,0.9,IF(Dokumentationshilfe!$B51&lt;=Dokumentationshilfe!$F$47,1+(Dokumentationshilfe!$B51-Dokumentationshilfe!$D$47)/ABS(Dokumentationshilfe!$F$47-Dokumentationshilfe!$D$47),IF(Dokumentationshilfe!$B51&lt;=Dokumentationshilfe!$H$47,2+(Dokumentationshilfe!$B51-Dokumentationshilfe!$F$47)/ABS(Dokumentationshilfe!$H$47-Dokumentationshilfe!$F$47),IF(Dokumentationshilfe!$B51&lt;=Dokumentationshilfe!$J$47,3+(Dokumentationshilfe!$B51-Dokumentationshilfe!$H$47)/ABS(Dokumentationshilfe!$J$47-Dokumentationshilfe!$H$47),IF(Dokumentationshilfe!$B51&lt;=Dokumentationshilfe!$L$47,4+(Dokumentationshilfe!$B51-Dokumentationshilfe!$J$47)/ABS(Dokumentationshilfe!$L$47-Dokumentationshilfe!$J$47),IF(Dokumentationshilfe!$B51&lt;=Dokumentationshilfe!$N$47,5+(Dokumentationshilfe!$B51-Dokumentationshilfe!$L$47)/ABS(Dokumentationshilfe!$N$47-Dokumentationshilfe!$L$47),IF(Dokumentationshilfe!$B51&lt;=Dokumentationshilfe!$P$47,6+(Dokumentationshilfe!$B51-Dokumentationshilfe!$N$47)/ABS(Dokumentationshilfe!$P$47-Dokumentationshilfe!$N$47),7.1))))))))</f>
        <v>#N/A</v>
      </c>
      <c r="F93" s="8">
        <v>1</v>
      </c>
      <c r="G93" s="8">
        <v>2</v>
      </c>
      <c r="H93" s="8">
        <v>3</v>
      </c>
      <c r="I93" s="8">
        <v>4</v>
      </c>
      <c r="J93" s="8">
        <v>5</v>
      </c>
      <c r="K93" s="8">
        <v>6</v>
      </c>
      <c r="L93" s="9">
        <v>7</v>
      </c>
    </row>
    <row r="94" spans="4:30" x14ac:dyDescent="0.2">
      <c r="D94" s="8">
        <v>4</v>
      </c>
      <c r="E94" s="8" t="e">
        <f>IF(Dokumentationshilfe!$B52="",NA(),IF(Dokumentationshilfe!$B52&lt;Dokumentationshilfe!$D$47,0.9,IF(Dokumentationshilfe!$B52&lt;=Dokumentationshilfe!$F$47,1+(Dokumentationshilfe!$B52-Dokumentationshilfe!$D$47)/ABS(Dokumentationshilfe!$F$47-Dokumentationshilfe!$D$47),IF(Dokumentationshilfe!$B52&lt;=Dokumentationshilfe!$H$47,2+(Dokumentationshilfe!$B52-Dokumentationshilfe!$F$47)/ABS(Dokumentationshilfe!$H$47-Dokumentationshilfe!$F$47),IF(Dokumentationshilfe!$B52&lt;=Dokumentationshilfe!$J$47,3+(Dokumentationshilfe!$B52-Dokumentationshilfe!$H$47)/ABS(Dokumentationshilfe!$J$47-Dokumentationshilfe!$H$47),IF(Dokumentationshilfe!$B52&lt;=Dokumentationshilfe!$L$47,4+(Dokumentationshilfe!$B52-Dokumentationshilfe!$J$47)/ABS(Dokumentationshilfe!$L$47-Dokumentationshilfe!$J$47),IF(Dokumentationshilfe!$B52&lt;=Dokumentationshilfe!$N$47,5+(Dokumentationshilfe!$B52-Dokumentationshilfe!$L$47)/ABS(Dokumentationshilfe!$N$47-Dokumentationshilfe!$L$47),IF(Dokumentationshilfe!$B52&lt;=Dokumentationshilfe!$P$47,6+(Dokumentationshilfe!$B52-Dokumentationshilfe!$N$47)/ABS(Dokumentationshilfe!$P$47-Dokumentationshilfe!$N$47),7.1))))))))</f>
        <v>#N/A</v>
      </c>
      <c r="F94" s="8">
        <v>1</v>
      </c>
      <c r="G94" s="8">
        <v>2</v>
      </c>
      <c r="H94" s="8">
        <v>3</v>
      </c>
      <c r="I94" s="8">
        <v>4</v>
      </c>
      <c r="J94" s="8">
        <v>5</v>
      </c>
      <c r="K94" s="8">
        <v>6</v>
      </c>
      <c r="L94" s="9">
        <v>7</v>
      </c>
      <c r="AB94" t="s">
        <v>252</v>
      </c>
      <c r="AC94" t="s">
        <v>245</v>
      </c>
      <c r="AD94">
        <v>1E-3</v>
      </c>
    </row>
    <row r="95" spans="4:30" x14ac:dyDescent="0.2">
      <c r="D95" s="8">
        <v>5</v>
      </c>
      <c r="E95" s="8" t="e">
        <f>IF(Dokumentationshilfe!$B53="",NA(),IF(Dokumentationshilfe!$B53&lt;Dokumentationshilfe!$D$47,0.9,IF(Dokumentationshilfe!$B53&lt;=Dokumentationshilfe!$F$47,1+(Dokumentationshilfe!$B53-Dokumentationshilfe!$D$47)/ABS(Dokumentationshilfe!$F$47-Dokumentationshilfe!$D$47),IF(Dokumentationshilfe!$B53&lt;=Dokumentationshilfe!$H$47,2+(Dokumentationshilfe!$B53-Dokumentationshilfe!$F$47)/ABS(Dokumentationshilfe!$H$47-Dokumentationshilfe!$F$47),IF(Dokumentationshilfe!$B53&lt;=Dokumentationshilfe!$J$47,3+(Dokumentationshilfe!$B53-Dokumentationshilfe!$H$47)/ABS(Dokumentationshilfe!$J$47-Dokumentationshilfe!$H$47),IF(Dokumentationshilfe!$B53&lt;=Dokumentationshilfe!$L$47,4+(Dokumentationshilfe!$B53-Dokumentationshilfe!$J$47)/ABS(Dokumentationshilfe!$L$47-Dokumentationshilfe!$J$47),IF(Dokumentationshilfe!$B53&lt;=Dokumentationshilfe!$N$47,5+(Dokumentationshilfe!$B53-Dokumentationshilfe!$L$47)/ABS(Dokumentationshilfe!$N$47-Dokumentationshilfe!$L$47),IF(Dokumentationshilfe!$B53&lt;=Dokumentationshilfe!$P$47,6+(Dokumentationshilfe!$B53-Dokumentationshilfe!$N$47)/ABS(Dokumentationshilfe!$P$47-Dokumentationshilfe!$N$47),7.1))))))))</f>
        <v>#N/A</v>
      </c>
      <c r="F95" s="8">
        <v>1</v>
      </c>
      <c r="G95" s="8">
        <v>2</v>
      </c>
      <c r="H95" s="8">
        <v>3</v>
      </c>
      <c r="I95" s="8">
        <v>4</v>
      </c>
      <c r="J95" s="8">
        <v>5</v>
      </c>
      <c r="K95" s="8">
        <v>6</v>
      </c>
      <c r="L95" s="9">
        <v>7</v>
      </c>
      <c r="AB95" t="s">
        <v>252</v>
      </c>
      <c r="AC95" t="s">
        <v>62</v>
      </c>
      <c r="AD95">
        <v>1</v>
      </c>
    </row>
    <row r="96" spans="4:30" x14ac:dyDescent="0.2">
      <c r="D96" s="8">
        <v>6</v>
      </c>
      <c r="E96" s="8" t="e">
        <f>IF(Dokumentationshilfe!$B54="",NA(),IF(Dokumentationshilfe!$B54&lt;Dokumentationshilfe!$D$47,0.9,IF(Dokumentationshilfe!$B54&lt;=Dokumentationshilfe!$F$47,1+(Dokumentationshilfe!$B54-Dokumentationshilfe!$D$47)/ABS(Dokumentationshilfe!$F$47-Dokumentationshilfe!$D$47),IF(Dokumentationshilfe!$B54&lt;=Dokumentationshilfe!$H$47,2+(Dokumentationshilfe!$B54-Dokumentationshilfe!$F$47)/ABS(Dokumentationshilfe!$H$47-Dokumentationshilfe!$F$47),IF(Dokumentationshilfe!$B54&lt;=Dokumentationshilfe!$J$47,3+(Dokumentationshilfe!$B54-Dokumentationshilfe!$H$47)/ABS(Dokumentationshilfe!$J$47-Dokumentationshilfe!$H$47),IF(Dokumentationshilfe!$B54&lt;=Dokumentationshilfe!$L$47,4+(Dokumentationshilfe!$B54-Dokumentationshilfe!$J$47)/ABS(Dokumentationshilfe!$L$47-Dokumentationshilfe!$J$47),IF(Dokumentationshilfe!$B54&lt;=Dokumentationshilfe!$N$47,5+(Dokumentationshilfe!$B54-Dokumentationshilfe!$L$47)/ABS(Dokumentationshilfe!$N$47-Dokumentationshilfe!$L$47),IF(Dokumentationshilfe!$B54&lt;=Dokumentationshilfe!$P$47,6+(Dokumentationshilfe!$B54-Dokumentationshilfe!$N$47)/ABS(Dokumentationshilfe!$P$47-Dokumentationshilfe!$N$47),7.1))))))))</f>
        <v>#N/A</v>
      </c>
      <c r="F96" s="8">
        <v>1</v>
      </c>
      <c r="G96" s="8">
        <v>2</v>
      </c>
      <c r="H96" s="8">
        <v>3</v>
      </c>
      <c r="I96" s="8">
        <v>4</v>
      </c>
      <c r="J96" s="8">
        <v>5</v>
      </c>
      <c r="K96" s="8">
        <v>6</v>
      </c>
      <c r="L96" s="9">
        <v>7</v>
      </c>
      <c r="AB96" t="s">
        <v>252</v>
      </c>
      <c r="AC96" t="s">
        <v>46</v>
      </c>
      <c r="AD96">
        <v>1000</v>
      </c>
    </row>
    <row r="97" spans="4:30" x14ac:dyDescent="0.2">
      <c r="D97" s="8">
        <v>7</v>
      </c>
      <c r="E97" s="8" t="e">
        <f>IF(Dokumentationshilfe!$B55="",NA(),IF(Dokumentationshilfe!$B55&lt;Dokumentationshilfe!$D$47,0.9,IF(Dokumentationshilfe!$B55&lt;=Dokumentationshilfe!$F$47,1+(Dokumentationshilfe!$B55-Dokumentationshilfe!$D$47)/ABS(Dokumentationshilfe!$F$47-Dokumentationshilfe!$D$47),IF(Dokumentationshilfe!$B55&lt;=Dokumentationshilfe!$H$47,2+(Dokumentationshilfe!$B55-Dokumentationshilfe!$F$47)/ABS(Dokumentationshilfe!$H$47-Dokumentationshilfe!$F$47),IF(Dokumentationshilfe!$B55&lt;=Dokumentationshilfe!$J$47,3+(Dokumentationshilfe!$B55-Dokumentationshilfe!$H$47)/ABS(Dokumentationshilfe!$J$47-Dokumentationshilfe!$H$47),IF(Dokumentationshilfe!$B55&lt;=Dokumentationshilfe!$L$47,4+(Dokumentationshilfe!$B55-Dokumentationshilfe!$J$47)/ABS(Dokumentationshilfe!$L$47-Dokumentationshilfe!$J$47),IF(Dokumentationshilfe!$B55&lt;=Dokumentationshilfe!$N$47,5+(Dokumentationshilfe!$B55-Dokumentationshilfe!$L$47)/ABS(Dokumentationshilfe!$N$47-Dokumentationshilfe!$L$47),IF(Dokumentationshilfe!$B55&lt;=Dokumentationshilfe!$P$47,6+(Dokumentationshilfe!$B55-Dokumentationshilfe!$N$47)/ABS(Dokumentationshilfe!$P$47-Dokumentationshilfe!$N$47),7.1))))))))</f>
        <v>#N/A</v>
      </c>
      <c r="F97" s="8">
        <v>1</v>
      </c>
      <c r="G97" s="8">
        <v>2</v>
      </c>
      <c r="H97" s="8">
        <v>3</v>
      </c>
      <c r="I97" s="8">
        <v>4</v>
      </c>
      <c r="J97" s="8">
        <v>5</v>
      </c>
      <c r="K97" s="8">
        <v>6</v>
      </c>
      <c r="L97" s="9">
        <v>7</v>
      </c>
      <c r="AB97" t="s">
        <v>252</v>
      </c>
      <c r="AC97" t="s">
        <v>246</v>
      </c>
      <c r="AD97">
        <v>1000000</v>
      </c>
    </row>
    <row r="98" spans="4:30" x14ac:dyDescent="0.2">
      <c r="D98" s="8">
        <v>8</v>
      </c>
      <c r="E98" s="8" t="e">
        <f>IF(Dokumentationshilfe!$B56="",NA(),IF(Dokumentationshilfe!$B56&lt;Dokumentationshilfe!$D$47,0.9,IF(Dokumentationshilfe!$B56&lt;=Dokumentationshilfe!$F$47,1+(Dokumentationshilfe!$B56-Dokumentationshilfe!$D$47)/ABS(Dokumentationshilfe!$F$47-Dokumentationshilfe!$D$47),IF(Dokumentationshilfe!$B56&lt;=Dokumentationshilfe!$H$47,2+(Dokumentationshilfe!$B56-Dokumentationshilfe!$F$47)/ABS(Dokumentationshilfe!$H$47-Dokumentationshilfe!$F$47),IF(Dokumentationshilfe!$B56&lt;=Dokumentationshilfe!$J$47,3+(Dokumentationshilfe!$B56-Dokumentationshilfe!$H$47)/ABS(Dokumentationshilfe!$J$47-Dokumentationshilfe!$H$47),IF(Dokumentationshilfe!$B56&lt;=Dokumentationshilfe!$L$47,4+(Dokumentationshilfe!$B56-Dokumentationshilfe!$J$47)/ABS(Dokumentationshilfe!$L$47-Dokumentationshilfe!$J$47),IF(Dokumentationshilfe!$B56&lt;=Dokumentationshilfe!$N$47,5+(Dokumentationshilfe!$B56-Dokumentationshilfe!$L$47)/ABS(Dokumentationshilfe!$N$47-Dokumentationshilfe!$L$47),IF(Dokumentationshilfe!$B56&lt;=Dokumentationshilfe!$P$47,6+(Dokumentationshilfe!$B56-Dokumentationshilfe!$N$47)/ABS(Dokumentationshilfe!$P$47-Dokumentationshilfe!$N$47),7.1))))))))</f>
        <v>#N/A</v>
      </c>
      <c r="F98" s="8">
        <v>1</v>
      </c>
      <c r="G98" s="8">
        <v>2</v>
      </c>
      <c r="H98" s="8">
        <v>3</v>
      </c>
      <c r="I98" s="8">
        <v>4</v>
      </c>
      <c r="J98" s="8">
        <v>5</v>
      </c>
      <c r="K98" s="8">
        <v>6</v>
      </c>
      <c r="L98" s="9">
        <v>7</v>
      </c>
      <c r="AB98" t="s">
        <v>252</v>
      </c>
      <c r="AC98" t="s">
        <v>160</v>
      </c>
      <c r="AD98">
        <v>1000000000</v>
      </c>
    </row>
    <row r="99" spans="4:30" x14ac:dyDescent="0.2">
      <c r="D99" s="8">
        <v>9</v>
      </c>
      <c r="E99" s="8" t="e">
        <f>IF(Dokumentationshilfe!$B57="",NA(),IF(Dokumentationshilfe!$B57&lt;Dokumentationshilfe!$D$47,0.9,IF(Dokumentationshilfe!$B57&lt;=Dokumentationshilfe!$F$47,1+(Dokumentationshilfe!$B57-Dokumentationshilfe!$D$47)/ABS(Dokumentationshilfe!$F$47-Dokumentationshilfe!$D$47),IF(Dokumentationshilfe!$B57&lt;=Dokumentationshilfe!$H$47,2+(Dokumentationshilfe!$B57-Dokumentationshilfe!$F$47)/ABS(Dokumentationshilfe!$H$47-Dokumentationshilfe!$F$47),IF(Dokumentationshilfe!$B57&lt;=Dokumentationshilfe!$J$47,3+(Dokumentationshilfe!$B57-Dokumentationshilfe!$H$47)/ABS(Dokumentationshilfe!$J$47-Dokumentationshilfe!$H$47),IF(Dokumentationshilfe!$B57&lt;=Dokumentationshilfe!$L$47,4+(Dokumentationshilfe!$B57-Dokumentationshilfe!$J$47)/ABS(Dokumentationshilfe!$L$47-Dokumentationshilfe!$J$47),IF(Dokumentationshilfe!$B57&lt;=Dokumentationshilfe!$N$47,5+(Dokumentationshilfe!$B57-Dokumentationshilfe!$L$47)/ABS(Dokumentationshilfe!$N$47-Dokumentationshilfe!$L$47),IF(Dokumentationshilfe!$B57&lt;=Dokumentationshilfe!$P$47,6+(Dokumentationshilfe!$B57-Dokumentationshilfe!$N$47)/ABS(Dokumentationshilfe!$P$47-Dokumentationshilfe!$N$47),7.1))))))))</f>
        <v>#N/A</v>
      </c>
      <c r="F99" s="8">
        <v>1</v>
      </c>
      <c r="G99" s="8">
        <v>2</v>
      </c>
      <c r="H99" s="8">
        <v>3</v>
      </c>
      <c r="I99" s="8">
        <v>4</v>
      </c>
      <c r="J99" s="8">
        <v>5</v>
      </c>
      <c r="K99" s="8">
        <v>6</v>
      </c>
      <c r="L99" s="9">
        <v>7</v>
      </c>
      <c r="AB99" t="s">
        <v>252</v>
      </c>
      <c r="AC99" t="s">
        <v>248</v>
      </c>
      <c r="AD99">
        <v>1000000000000</v>
      </c>
    </row>
    <row r="100" spans="4:30" x14ac:dyDescent="0.2">
      <c r="D100" s="8">
        <v>10</v>
      </c>
      <c r="E100" s="8" t="e">
        <f>IF(Dokumentationshilfe!$B58="",NA(),IF(Dokumentationshilfe!$B58&lt;Dokumentationshilfe!$D$47,0.9,IF(Dokumentationshilfe!$B58&lt;=Dokumentationshilfe!$F$47,1+(Dokumentationshilfe!$B58-Dokumentationshilfe!$D$47)/ABS(Dokumentationshilfe!$F$47-Dokumentationshilfe!$D$47),IF(Dokumentationshilfe!$B58&lt;=Dokumentationshilfe!$H$47,2+(Dokumentationshilfe!$B58-Dokumentationshilfe!$F$47)/ABS(Dokumentationshilfe!$H$47-Dokumentationshilfe!$F$47),IF(Dokumentationshilfe!$B58&lt;=Dokumentationshilfe!$J$47,3+(Dokumentationshilfe!$B58-Dokumentationshilfe!$H$47)/ABS(Dokumentationshilfe!$J$47-Dokumentationshilfe!$H$47),IF(Dokumentationshilfe!$B58&lt;=Dokumentationshilfe!$L$47,4+(Dokumentationshilfe!$B58-Dokumentationshilfe!$J$47)/ABS(Dokumentationshilfe!$L$47-Dokumentationshilfe!$J$47),IF(Dokumentationshilfe!$B58&lt;=Dokumentationshilfe!$N$47,5+(Dokumentationshilfe!$B58-Dokumentationshilfe!$L$47)/ABS(Dokumentationshilfe!$N$47-Dokumentationshilfe!$L$47),IF(Dokumentationshilfe!$B58&lt;=Dokumentationshilfe!$P$47,6+(Dokumentationshilfe!$B58-Dokumentationshilfe!$N$47)/ABS(Dokumentationshilfe!$P$47-Dokumentationshilfe!$N$47),7.1))))))))</f>
        <v>#N/A</v>
      </c>
      <c r="F100" s="8">
        <v>1</v>
      </c>
      <c r="G100" s="8">
        <v>2</v>
      </c>
      <c r="H100" s="8">
        <v>3</v>
      </c>
      <c r="I100" s="8">
        <v>4</v>
      </c>
      <c r="J100" s="8">
        <v>5</v>
      </c>
      <c r="K100" s="8">
        <v>6</v>
      </c>
      <c r="L100" s="9">
        <v>7</v>
      </c>
      <c r="AB100" t="s">
        <v>252</v>
      </c>
      <c r="AC100" t="s">
        <v>250</v>
      </c>
      <c r="AD100">
        <v>1E-3</v>
      </c>
    </row>
    <row r="101" spans="4:30" x14ac:dyDescent="0.2">
      <c r="D101" s="8">
        <v>11</v>
      </c>
      <c r="E101" s="8" t="e">
        <f>IF(Dokumentationshilfe!$B59="",NA(),IF(Dokumentationshilfe!$B59&lt;Dokumentationshilfe!$D$47,0.9,IF(Dokumentationshilfe!$B59&lt;=Dokumentationshilfe!$F$47,1+(Dokumentationshilfe!$B59-Dokumentationshilfe!$D$47)/ABS(Dokumentationshilfe!$F$47-Dokumentationshilfe!$D$47),IF(Dokumentationshilfe!$B59&lt;=Dokumentationshilfe!$H$47,2+(Dokumentationshilfe!$B59-Dokumentationshilfe!$F$47)/ABS(Dokumentationshilfe!$H$47-Dokumentationshilfe!$F$47),IF(Dokumentationshilfe!$B59&lt;=Dokumentationshilfe!$J$47,3+(Dokumentationshilfe!$B59-Dokumentationshilfe!$H$47)/ABS(Dokumentationshilfe!$J$47-Dokumentationshilfe!$H$47),IF(Dokumentationshilfe!$B59&lt;=Dokumentationshilfe!$L$47,4+(Dokumentationshilfe!$B59-Dokumentationshilfe!$J$47)/ABS(Dokumentationshilfe!$L$47-Dokumentationshilfe!$J$47),IF(Dokumentationshilfe!$B59&lt;=Dokumentationshilfe!$N$47,5+(Dokumentationshilfe!$B59-Dokumentationshilfe!$L$47)/ABS(Dokumentationshilfe!$N$47-Dokumentationshilfe!$L$47),IF(Dokumentationshilfe!$B59&lt;=Dokumentationshilfe!$P$47,6+(Dokumentationshilfe!$B59-Dokumentationshilfe!$N$47)/ABS(Dokumentationshilfe!$P$47-Dokumentationshilfe!$N$47),7.1))))))))</f>
        <v>#N/A</v>
      </c>
      <c r="F101" s="8">
        <v>1</v>
      </c>
      <c r="G101" s="8">
        <v>2</v>
      </c>
      <c r="H101" s="8">
        <v>3</v>
      </c>
      <c r="I101" s="8">
        <v>4</v>
      </c>
      <c r="J101" s="8">
        <v>5</v>
      </c>
      <c r="K101" s="8">
        <v>6</v>
      </c>
      <c r="L101" s="9">
        <v>7</v>
      </c>
      <c r="N101" t="s">
        <v>24</v>
      </c>
      <c r="AB101" t="s">
        <v>252</v>
      </c>
      <c r="AC101" t="s">
        <v>252</v>
      </c>
      <c r="AD101">
        <v>1</v>
      </c>
    </row>
    <row r="102" spans="4:30" x14ac:dyDescent="0.2">
      <c r="D102" s="8">
        <v>12</v>
      </c>
      <c r="E102" s="8" t="e">
        <f>IF(Dokumentationshilfe!$B60="",NA(),IF(Dokumentationshilfe!$B60&lt;Dokumentationshilfe!$D$47,0.9,IF(Dokumentationshilfe!$B60&lt;=Dokumentationshilfe!$F$47,1+(Dokumentationshilfe!$B60-Dokumentationshilfe!$D$47)/ABS(Dokumentationshilfe!$F$47-Dokumentationshilfe!$D$47),IF(Dokumentationshilfe!$B60&lt;=Dokumentationshilfe!$H$47,2+(Dokumentationshilfe!$B60-Dokumentationshilfe!$F$47)/ABS(Dokumentationshilfe!$H$47-Dokumentationshilfe!$F$47),IF(Dokumentationshilfe!$B60&lt;=Dokumentationshilfe!$J$47,3+(Dokumentationshilfe!$B60-Dokumentationshilfe!$H$47)/ABS(Dokumentationshilfe!$J$47-Dokumentationshilfe!$H$47),IF(Dokumentationshilfe!$B60&lt;=Dokumentationshilfe!$L$47,4+(Dokumentationshilfe!$B60-Dokumentationshilfe!$J$47)/ABS(Dokumentationshilfe!$L$47-Dokumentationshilfe!$J$47),IF(Dokumentationshilfe!$B60&lt;=Dokumentationshilfe!$N$47,5+(Dokumentationshilfe!$B60-Dokumentationshilfe!$L$47)/ABS(Dokumentationshilfe!$N$47-Dokumentationshilfe!$L$47),IF(Dokumentationshilfe!$B60&lt;=Dokumentationshilfe!$P$47,6+(Dokumentationshilfe!$B60-Dokumentationshilfe!$N$47)/ABS(Dokumentationshilfe!$P$47-Dokumentationshilfe!$N$47),7.1))))))))</f>
        <v>#N/A</v>
      </c>
      <c r="F102" s="8">
        <v>1</v>
      </c>
      <c r="G102" s="8">
        <v>2</v>
      </c>
      <c r="H102" s="8">
        <v>3</v>
      </c>
      <c r="I102" s="8">
        <v>4</v>
      </c>
      <c r="J102" s="8">
        <v>5</v>
      </c>
      <c r="K102" s="8">
        <v>6</v>
      </c>
      <c r="L102" s="9">
        <v>7</v>
      </c>
      <c r="N102" t="s">
        <v>206</v>
      </c>
      <c r="AB102" t="s">
        <v>252</v>
      </c>
      <c r="AC102" t="s">
        <v>253</v>
      </c>
      <c r="AD102">
        <v>1000</v>
      </c>
    </row>
    <row r="103" spans="4:30" x14ac:dyDescent="0.2">
      <c r="D103" s="8">
        <v>13</v>
      </c>
      <c r="E103" s="8" t="e">
        <f>IF(Dokumentationshilfe!$B61="",NA(),IF(Dokumentationshilfe!$B61&lt;Dokumentationshilfe!$D$47,0.9,IF(Dokumentationshilfe!$B61&lt;=Dokumentationshilfe!$F$47,1+(Dokumentationshilfe!$B61-Dokumentationshilfe!$D$47)/ABS(Dokumentationshilfe!$F$47-Dokumentationshilfe!$D$47),IF(Dokumentationshilfe!$B61&lt;=Dokumentationshilfe!$H$47,2+(Dokumentationshilfe!$B61-Dokumentationshilfe!$F$47)/ABS(Dokumentationshilfe!$H$47-Dokumentationshilfe!$F$47),IF(Dokumentationshilfe!$B61&lt;=Dokumentationshilfe!$J$47,3+(Dokumentationshilfe!$B61-Dokumentationshilfe!$H$47)/ABS(Dokumentationshilfe!$J$47-Dokumentationshilfe!$H$47),IF(Dokumentationshilfe!$B61&lt;=Dokumentationshilfe!$L$47,4+(Dokumentationshilfe!$B61-Dokumentationshilfe!$J$47)/ABS(Dokumentationshilfe!$L$47-Dokumentationshilfe!$J$47),IF(Dokumentationshilfe!$B61&lt;=Dokumentationshilfe!$N$47,5+(Dokumentationshilfe!$B61-Dokumentationshilfe!$L$47)/ABS(Dokumentationshilfe!$N$47-Dokumentationshilfe!$L$47),IF(Dokumentationshilfe!$B61&lt;=Dokumentationshilfe!$P$47,6+(Dokumentationshilfe!$B61-Dokumentationshilfe!$N$47)/ABS(Dokumentationshilfe!$P$47-Dokumentationshilfe!$N$47),7.1))))))))</f>
        <v>#N/A</v>
      </c>
      <c r="F103" s="8">
        <v>1</v>
      </c>
      <c r="G103" s="8">
        <v>2</v>
      </c>
      <c r="H103" s="8">
        <v>3</v>
      </c>
      <c r="I103" s="8">
        <v>4</v>
      </c>
      <c r="J103" s="8">
        <v>5</v>
      </c>
      <c r="K103" s="8">
        <v>6</v>
      </c>
      <c r="L103" s="9">
        <v>7</v>
      </c>
      <c r="N103" t="s">
        <v>205</v>
      </c>
      <c r="AB103" t="s">
        <v>252</v>
      </c>
      <c r="AC103" t="s">
        <v>97</v>
      </c>
      <c r="AD103">
        <v>1000000</v>
      </c>
    </row>
    <row r="104" spans="4:30" x14ac:dyDescent="0.2">
      <c r="D104" s="8">
        <v>14</v>
      </c>
      <c r="E104" s="8" t="e">
        <f>IF(Dokumentationshilfe!$B62="",NA(),IF(Dokumentationshilfe!$B62&lt;Dokumentationshilfe!$D$47,0.9,IF(Dokumentationshilfe!$B62&lt;=Dokumentationshilfe!$F$47,1+(Dokumentationshilfe!$B62-Dokumentationshilfe!$D$47)/ABS(Dokumentationshilfe!$F$47-Dokumentationshilfe!$D$47),IF(Dokumentationshilfe!$B62&lt;=Dokumentationshilfe!$H$47,2+(Dokumentationshilfe!$B62-Dokumentationshilfe!$F$47)/ABS(Dokumentationshilfe!$H$47-Dokumentationshilfe!$F$47),IF(Dokumentationshilfe!$B62&lt;=Dokumentationshilfe!$J$47,3+(Dokumentationshilfe!$B62-Dokumentationshilfe!$H$47)/ABS(Dokumentationshilfe!$J$47-Dokumentationshilfe!$H$47),IF(Dokumentationshilfe!$B62&lt;=Dokumentationshilfe!$L$47,4+(Dokumentationshilfe!$B62-Dokumentationshilfe!$J$47)/ABS(Dokumentationshilfe!$L$47-Dokumentationshilfe!$J$47),IF(Dokumentationshilfe!$B62&lt;=Dokumentationshilfe!$N$47,5+(Dokumentationshilfe!$B62-Dokumentationshilfe!$L$47)/ABS(Dokumentationshilfe!$N$47-Dokumentationshilfe!$L$47),IF(Dokumentationshilfe!$B62&lt;=Dokumentationshilfe!$P$47,6+(Dokumentationshilfe!$B62-Dokumentationshilfe!$N$47)/ABS(Dokumentationshilfe!$P$47-Dokumentationshilfe!$N$47),7.1))))))))</f>
        <v>#N/A</v>
      </c>
      <c r="F104" s="8">
        <v>1</v>
      </c>
      <c r="G104" s="8">
        <v>2</v>
      </c>
      <c r="H104" s="8">
        <v>3</v>
      </c>
      <c r="I104" s="8">
        <v>4</v>
      </c>
      <c r="J104" s="8">
        <v>5</v>
      </c>
      <c r="K104" s="8">
        <v>6</v>
      </c>
      <c r="L104" s="9">
        <v>7</v>
      </c>
      <c r="AB104" t="s">
        <v>252</v>
      </c>
      <c r="AC104" t="s">
        <v>254</v>
      </c>
      <c r="AD104">
        <v>1000000000</v>
      </c>
    </row>
    <row r="105" spans="4:30" x14ac:dyDescent="0.2">
      <c r="D105" s="8">
        <v>15</v>
      </c>
      <c r="E105" s="8" t="e">
        <f>IF(Dokumentationshilfe!$B63="",NA(),IF(Dokumentationshilfe!$B63&lt;Dokumentationshilfe!$D$47,0.9,IF(Dokumentationshilfe!$B63&lt;=Dokumentationshilfe!$F$47,1+(Dokumentationshilfe!$B63-Dokumentationshilfe!$D$47)/ABS(Dokumentationshilfe!$F$47-Dokumentationshilfe!$D$47),IF(Dokumentationshilfe!$B63&lt;=Dokumentationshilfe!$H$47,2+(Dokumentationshilfe!$B63-Dokumentationshilfe!$F$47)/ABS(Dokumentationshilfe!$H$47-Dokumentationshilfe!$F$47),IF(Dokumentationshilfe!$B63&lt;=Dokumentationshilfe!$J$47,3+(Dokumentationshilfe!$B63-Dokumentationshilfe!$H$47)/ABS(Dokumentationshilfe!$J$47-Dokumentationshilfe!$H$47),IF(Dokumentationshilfe!$B63&lt;=Dokumentationshilfe!$L$47,4+(Dokumentationshilfe!$B63-Dokumentationshilfe!$J$47)/ABS(Dokumentationshilfe!$L$47-Dokumentationshilfe!$J$47),IF(Dokumentationshilfe!$B63&lt;=Dokumentationshilfe!$N$47,5+(Dokumentationshilfe!$B63-Dokumentationshilfe!$L$47)/ABS(Dokumentationshilfe!$N$47-Dokumentationshilfe!$L$47),IF(Dokumentationshilfe!$B63&lt;=Dokumentationshilfe!$P$47,6+(Dokumentationshilfe!$B63-Dokumentationshilfe!$N$47)/ABS(Dokumentationshilfe!$P$47-Dokumentationshilfe!$N$47),7.1))))))))</f>
        <v>#N/A</v>
      </c>
      <c r="F105" s="8">
        <v>1</v>
      </c>
      <c r="G105" s="8">
        <v>2</v>
      </c>
      <c r="H105" s="8">
        <v>3</v>
      </c>
      <c r="I105" s="8">
        <v>4</v>
      </c>
      <c r="J105" s="8">
        <v>5</v>
      </c>
      <c r="K105" s="8">
        <v>6</v>
      </c>
      <c r="L105" s="9">
        <v>7</v>
      </c>
    </row>
    <row r="106" spans="4:30" x14ac:dyDescent="0.2">
      <c r="D106" s="8">
        <v>16</v>
      </c>
      <c r="E106" s="8" t="e">
        <f>IF(Dokumentationshilfe!$B64="",NA(),IF(Dokumentationshilfe!$B64&lt;Dokumentationshilfe!$D$47,0.9,IF(Dokumentationshilfe!$B64&lt;=Dokumentationshilfe!$F$47,1+(Dokumentationshilfe!$B64-Dokumentationshilfe!$D$47)/ABS(Dokumentationshilfe!$F$47-Dokumentationshilfe!$D$47),IF(Dokumentationshilfe!$B64&lt;=Dokumentationshilfe!$H$47,2+(Dokumentationshilfe!$B64-Dokumentationshilfe!$F$47)/ABS(Dokumentationshilfe!$H$47-Dokumentationshilfe!$F$47),IF(Dokumentationshilfe!$B64&lt;=Dokumentationshilfe!$J$47,3+(Dokumentationshilfe!$B64-Dokumentationshilfe!$H$47)/ABS(Dokumentationshilfe!$J$47-Dokumentationshilfe!$H$47),IF(Dokumentationshilfe!$B64&lt;=Dokumentationshilfe!$L$47,4+(Dokumentationshilfe!$B64-Dokumentationshilfe!$J$47)/ABS(Dokumentationshilfe!$L$47-Dokumentationshilfe!$J$47),IF(Dokumentationshilfe!$B64&lt;=Dokumentationshilfe!$N$47,5+(Dokumentationshilfe!$B64-Dokumentationshilfe!$L$47)/ABS(Dokumentationshilfe!$N$47-Dokumentationshilfe!$L$47),IF(Dokumentationshilfe!$B64&lt;=Dokumentationshilfe!$P$47,6+(Dokumentationshilfe!$B64-Dokumentationshilfe!$N$47)/ABS(Dokumentationshilfe!$P$47-Dokumentationshilfe!$N$47),7.1))))))))</f>
        <v>#N/A</v>
      </c>
      <c r="F106" s="8">
        <v>1</v>
      </c>
      <c r="G106" s="8">
        <v>2</v>
      </c>
      <c r="H106" s="8">
        <v>3</v>
      </c>
      <c r="I106" s="8">
        <v>4</v>
      </c>
      <c r="J106" s="8">
        <v>5</v>
      </c>
      <c r="K106" s="8">
        <v>6</v>
      </c>
      <c r="L106" s="9">
        <v>7</v>
      </c>
      <c r="AB106" t="s">
        <v>253</v>
      </c>
      <c r="AC106" t="s">
        <v>245</v>
      </c>
      <c r="AD106">
        <v>9.9999999999999995E-7</v>
      </c>
    </row>
    <row r="107" spans="4:30" x14ac:dyDescent="0.2">
      <c r="D107" s="8">
        <v>17</v>
      </c>
      <c r="E107" s="8" t="e">
        <f>IF(Dokumentationshilfe!$B65="",NA(),IF(Dokumentationshilfe!$B65&lt;Dokumentationshilfe!$D$47,0.9,IF(Dokumentationshilfe!$B65&lt;=Dokumentationshilfe!$F$47,1+(Dokumentationshilfe!$B65-Dokumentationshilfe!$D$47)/ABS(Dokumentationshilfe!$F$47-Dokumentationshilfe!$D$47),IF(Dokumentationshilfe!$B65&lt;=Dokumentationshilfe!$H$47,2+(Dokumentationshilfe!$B65-Dokumentationshilfe!$F$47)/ABS(Dokumentationshilfe!$H$47-Dokumentationshilfe!$F$47),IF(Dokumentationshilfe!$B65&lt;=Dokumentationshilfe!$J$47,3+(Dokumentationshilfe!$B65-Dokumentationshilfe!$H$47)/ABS(Dokumentationshilfe!$J$47-Dokumentationshilfe!$H$47),IF(Dokumentationshilfe!$B65&lt;=Dokumentationshilfe!$L$47,4+(Dokumentationshilfe!$B65-Dokumentationshilfe!$J$47)/ABS(Dokumentationshilfe!$L$47-Dokumentationshilfe!$J$47),IF(Dokumentationshilfe!$B65&lt;=Dokumentationshilfe!$N$47,5+(Dokumentationshilfe!$B65-Dokumentationshilfe!$L$47)/ABS(Dokumentationshilfe!$N$47-Dokumentationshilfe!$L$47),IF(Dokumentationshilfe!$B65&lt;=Dokumentationshilfe!$P$47,6+(Dokumentationshilfe!$B65-Dokumentationshilfe!$N$47)/ABS(Dokumentationshilfe!$P$47-Dokumentationshilfe!$N$47),7.1))))))))</f>
        <v>#N/A</v>
      </c>
      <c r="F107" s="8">
        <v>1</v>
      </c>
      <c r="G107" s="8">
        <v>2</v>
      </c>
      <c r="H107" s="8">
        <v>3</v>
      </c>
      <c r="I107" s="8">
        <v>4</v>
      </c>
      <c r="J107" s="8">
        <v>5</v>
      </c>
      <c r="K107" s="8">
        <v>6</v>
      </c>
      <c r="L107" s="9">
        <v>7</v>
      </c>
      <c r="AB107" t="s">
        <v>253</v>
      </c>
      <c r="AC107" t="s">
        <v>62</v>
      </c>
      <c r="AD107">
        <v>1E-3</v>
      </c>
    </row>
    <row r="108" spans="4:30" x14ac:dyDescent="0.2">
      <c r="D108" s="8">
        <v>18</v>
      </c>
      <c r="E108" s="8" t="e">
        <f>IF(Dokumentationshilfe!$B66="",NA(),IF(Dokumentationshilfe!$B66&lt;Dokumentationshilfe!$D$47,0.9,IF(Dokumentationshilfe!$B66&lt;=Dokumentationshilfe!$F$47,1+(Dokumentationshilfe!$B66-Dokumentationshilfe!$D$47)/ABS(Dokumentationshilfe!$F$47-Dokumentationshilfe!$D$47),IF(Dokumentationshilfe!$B66&lt;=Dokumentationshilfe!$H$47,2+(Dokumentationshilfe!$B66-Dokumentationshilfe!$F$47)/ABS(Dokumentationshilfe!$H$47-Dokumentationshilfe!$F$47),IF(Dokumentationshilfe!$B66&lt;=Dokumentationshilfe!$J$47,3+(Dokumentationshilfe!$B66-Dokumentationshilfe!$H$47)/ABS(Dokumentationshilfe!$J$47-Dokumentationshilfe!$H$47),IF(Dokumentationshilfe!$B66&lt;=Dokumentationshilfe!$L$47,4+(Dokumentationshilfe!$B66-Dokumentationshilfe!$J$47)/ABS(Dokumentationshilfe!$L$47-Dokumentationshilfe!$J$47),IF(Dokumentationshilfe!$B66&lt;=Dokumentationshilfe!$N$47,5+(Dokumentationshilfe!$B66-Dokumentationshilfe!$L$47)/ABS(Dokumentationshilfe!$N$47-Dokumentationshilfe!$L$47),IF(Dokumentationshilfe!$B66&lt;=Dokumentationshilfe!$P$47,6+(Dokumentationshilfe!$B66-Dokumentationshilfe!$N$47)/ABS(Dokumentationshilfe!$P$47-Dokumentationshilfe!$N$47),7.1))))))))</f>
        <v>#N/A</v>
      </c>
      <c r="F108" s="8">
        <v>1</v>
      </c>
      <c r="G108" s="8">
        <v>2</v>
      </c>
      <c r="H108" s="8">
        <v>3</v>
      </c>
      <c r="I108" s="8">
        <v>4</v>
      </c>
      <c r="J108" s="8">
        <v>5</v>
      </c>
      <c r="K108" s="8">
        <v>6</v>
      </c>
      <c r="L108" s="9">
        <v>7</v>
      </c>
      <c r="AB108" t="s">
        <v>253</v>
      </c>
      <c r="AC108" t="s">
        <v>46</v>
      </c>
      <c r="AD108">
        <v>1</v>
      </c>
    </row>
    <row r="109" spans="4:30" x14ac:dyDescent="0.2">
      <c r="D109" s="8">
        <v>19</v>
      </c>
      <c r="E109" s="8" t="e">
        <f>IF(Dokumentationshilfe!$B67="",NA(),IF(Dokumentationshilfe!$B67&lt;Dokumentationshilfe!$D$47,0.9,IF(Dokumentationshilfe!$B67&lt;=Dokumentationshilfe!$F$47,1+(Dokumentationshilfe!$B67-Dokumentationshilfe!$D$47)/ABS(Dokumentationshilfe!$F$47-Dokumentationshilfe!$D$47),IF(Dokumentationshilfe!$B67&lt;=Dokumentationshilfe!$H$47,2+(Dokumentationshilfe!$B67-Dokumentationshilfe!$F$47)/ABS(Dokumentationshilfe!$H$47-Dokumentationshilfe!$F$47),IF(Dokumentationshilfe!$B67&lt;=Dokumentationshilfe!$J$47,3+(Dokumentationshilfe!$B67-Dokumentationshilfe!$H$47)/ABS(Dokumentationshilfe!$J$47-Dokumentationshilfe!$H$47),IF(Dokumentationshilfe!$B67&lt;=Dokumentationshilfe!$L$47,4+(Dokumentationshilfe!$B67-Dokumentationshilfe!$J$47)/ABS(Dokumentationshilfe!$L$47-Dokumentationshilfe!$J$47),IF(Dokumentationshilfe!$B67&lt;=Dokumentationshilfe!$N$47,5+(Dokumentationshilfe!$B67-Dokumentationshilfe!$L$47)/ABS(Dokumentationshilfe!$N$47-Dokumentationshilfe!$L$47),IF(Dokumentationshilfe!$B67&lt;=Dokumentationshilfe!$P$47,6+(Dokumentationshilfe!$B67-Dokumentationshilfe!$N$47)/ABS(Dokumentationshilfe!$P$47-Dokumentationshilfe!$N$47),7.1))))))))</f>
        <v>#N/A</v>
      </c>
      <c r="F109" s="8">
        <v>1</v>
      </c>
      <c r="G109" s="8">
        <v>2</v>
      </c>
      <c r="H109" s="8">
        <v>3</v>
      </c>
      <c r="I109" s="8">
        <v>4</v>
      </c>
      <c r="J109" s="8">
        <v>5</v>
      </c>
      <c r="K109" s="8">
        <v>6</v>
      </c>
      <c r="L109" s="9">
        <v>7</v>
      </c>
      <c r="AB109" t="s">
        <v>253</v>
      </c>
      <c r="AC109" t="s">
        <v>246</v>
      </c>
      <c r="AD109">
        <v>1000</v>
      </c>
    </row>
    <row r="110" spans="4:30" x14ac:dyDescent="0.2">
      <c r="D110" s="8">
        <v>20</v>
      </c>
      <c r="E110" s="8" t="e">
        <f>IF(Dokumentationshilfe!$B68="",NA(),IF(Dokumentationshilfe!$B68&lt;Dokumentationshilfe!$D$47,0.9,IF(Dokumentationshilfe!$B68&lt;=Dokumentationshilfe!$F$47,1+(Dokumentationshilfe!$B68-Dokumentationshilfe!$D$47)/ABS(Dokumentationshilfe!$F$47-Dokumentationshilfe!$D$47),IF(Dokumentationshilfe!$B68&lt;=Dokumentationshilfe!$H$47,2+(Dokumentationshilfe!$B68-Dokumentationshilfe!$F$47)/ABS(Dokumentationshilfe!$H$47-Dokumentationshilfe!$F$47),IF(Dokumentationshilfe!$B68&lt;=Dokumentationshilfe!$J$47,3+(Dokumentationshilfe!$B68-Dokumentationshilfe!$H$47)/ABS(Dokumentationshilfe!$J$47-Dokumentationshilfe!$H$47),IF(Dokumentationshilfe!$B68&lt;=Dokumentationshilfe!$L$47,4+(Dokumentationshilfe!$B68-Dokumentationshilfe!$J$47)/ABS(Dokumentationshilfe!$L$47-Dokumentationshilfe!$J$47),IF(Dokumentationshilfe!$B68&lt;=Dokumentationshilfe!$N$47,5+(Dokumentationshilfe!$B68-Dokumentationshilfe!$L$47)/ABS(Dokumentationshilfe!$N$47-Dokumentationshilfe!$L$47),IF(Dokumentationshilfe!$B68&lt;=Dokumentationshilfe!$P$47,6+(Dokumentationshilfe!$B68-Dokumentationshilfe!$N$47)/ABS(Dokumentationshilfe!$P$47-Dokumentationshilfe!$N$47),7.1))))))))</f>
        <v>#N/A</v>
      </c>
      <c r="F110" s="8">
        <v>1</v>
      </c>
      <c r="G110" s="8">
        <v>2</v>
      </c>
      <c r="H110" s="8">
        <v>3</v>
      </c>
      <c r="I110" s="8">
        <v>4</v>
      </c>
      <c r="J110" s="8">
        <v>5</v>
      </c>
      <c r="K110" s="8">
        <v>6</v>
      </c>
      <c r="L110" s="9">
        <v>7</v>
      </c>
      <c r="AB110" t="s">
        <v>253</v>
      </c>
      <c r="AC110" t="s">
        <v>160</v>
      </c>
      <c r="AD110">
        <v>1000000</v>
      </c>
    </row>
    <row r="111" spans="4:30" x14ac:dyDescent="0.2">
      <c r="D111" s="8">
        <v>21</v>
      </c>
      <c r="E111" s="8" t="e">
        <f>IF(Dokumentationshilfe!$B69="",NA(),IF(Dokumentationshilfe!$B69&lt;Dokumentationshilfe!$D$47,0.9,IF(Dokumentationshilfe!$B69&lt;=Dokumentationshilfe!$F$47,1+(Dokumentationshilfe!$B69-Dokumentationshilfe!$D$47)/ABS(Dokumentationshilfe!$F$47-Dokumentationshilfe!$D$47),IF(Dokumentationshilfe!$B69&lt;=Dokumentationshilfe!$H$47,2+(Dokumentationshilfe!$B69-Dokumentationshilfe!$F$47)/ABS(Dokumentationshilfe!$H$47-Dokumentationshilfe!$F$47),IF(Dokumentationshilfe!$B69&lt;=Dokumentationshilfe!$J$47,3+(Dokumentationshilfe!$B69-Dokumentationshilfe!$H$47)/ABS(Dokumentationshilfe!$J$47-Dokumentationshilfe!$H$47),IF(Dokumentationshilfe!$B69&lt;=Dokumentationshilfe!$L$47,4+(Dokumentationshilfe!$B69-Dokumentationshilfe!$J$47)/ABS(Dokumentationshilfe!$L$47-Dokumentationshilfe!$J$47),IF(Dokumentationshilfe!$B69&lt;=Dokumentationshilfe!$N$47,5+(Dokumentationshilfe!$B69-Dokumentationshilfe!$L$47)/ABS(Dokumentationshilfe!$N$47-Dokumentationshilfe!$L$47),IF(Dokumentationshilfe!$B69&lt;=Dokumentationshilfe!$P$47,6+(Dokumentationshilfe!$B69-Dokumentationshilfe!$N$47)/ABS(Dokumentationshilfe!$P$47-Dokumentationshilfe!$N$47),7.1))))))))</f>
        <v>#N/A</v>
      </c>
      <c r="F111" s="8">
        <v>1</v>
      </c>
      <c r="G111" s="8">
        <v>2</v>
      </c>
      <c r="H111" s="8">
        <v>3</v>
      </c>
      <c r="I111" s="8">
        <v>4</v>
      </c>
      <c r="J111" s="8">
        <v>5</v>
      </c>
      <c r="K111" s="8">
        <v>6</v>
      </c>
      <c r="L111" s="9">
        <v>7</v>
      </c>
      <c r="AB111" t="s">
        <v>253</v>
      </c>
      <c r="AC111" t="s">
        <v>248</v>
      </c>
      <c r="AD111">
        <v>1000000000</v>
      </c>
    </row>
    <row r="112" spans="4:30" x14ac:dyDescent="0.2">
      <c r="D112" s="8">
        <v>22</v>
      </c>
      <c r="E112" s="8" t="e">
        <f>IF(Dokumentationshilfe!$B70="",NA(),IF(Dokumentationshilfe!$B70&lt;Dokumentationshilfe!$D$47,0.9,IF(Dokumentationshilfe!$B70&lt;=Dokumentationshilfe!$F$47,1+(Dokumentationshilfe!$B70-Dokumentationshilfe!$D$47)/ABS(Dokumentationshilfe!$F$47-Dokumentationshilfe!$D$47),IF(Dokumentationshilfe!$B70&lt;=Dokumentationshilfe!$H$47,2+(Dokumentationshilfe!$B70-Dokumentationshilfe!$F$47)/ABS(Dokumentationshilfe!$H$47-Dokumentationshilfe!$F$47),IF(Dokumentationshilfe!$B70&lt;=Dokumentationshilfe!$J$47,3+(Dokumentationshilfe!$B70-Dokumentationshilfe!$H$47)/ABS(Dokumentationshilfe!$J$47-Dokumentationshilfe!$H$47),IF(Dokumentationshilfe!$B70&lt;=Dokumentationshilfe!$L$47,4+(Dokumentationshilfe!$B70-Dokumentationshilfe!$J$47)/ABS(Dokumentationshilfe!$L$47-Dokumentationshilfe!$J$47),IF(Dokumentationshilfe!$B70&lt;=Dokumentationshilfe!$N$47,5+(Dokumentationshilfe!$B70-Dokumentationshilfe!$L$47)/ABS(Dokumentationshilfe!$N$47-Dokumentationshilfe!$L$47),IF(Dokumentationshilfe!$B70&lt;=Dokumentationshilfe!$P$47,6+(Dokumentationshilfe!$B70-Dokumentationshilfe!$N$47)/ABS(Dokumentationshilfe!$P$47-Dokumentationshilfe!$N$47),7.1))))))))</f>
        <v>#N/A</v>
      </c>
      <c r="F112" s="8">
        <v>1</v>
      </c>
      <c r="G112" s="8">
        <v>2</v>
      </c>
      <c r="H112" s="8">
        <v>3</v>
      </c>
      <c r="I112" s="8">
        <v>4</v>
      </c>
      <c r="J112" s="8">
        <v>5</v>
      </c>
      <c r="K112" s="8">
        <v>6</v>
      </c>
      <c r="L112" s="9">
        <v>7</v>
      </c>
      <c r="AB112" t="s">
        <v>253</v>
      </c>
      <c r="AC112" t="s">
        <v>250</v>
      </c>
      <c r="AD112">
        <v>9.9999999999999995E-7</v>
      </c>
    </row>
    <row r="113" spans="4:30" x14ac:dyDescent="0.2">
      <c r="D113" s="8">
        <v>23</v>
      </c>
      <c r="E113" s="8" t="e">
        <f>IF(Dokumentationshilfe!$B71="",NA(),IF(Dokumentationshilfe!$B71&lt;Dokumentationshilfe!$D$47,0.9,IF(Dokumentationshilfe!$B71&lt;=Dokumentationshilfe!$F$47,1+(Dokumentationshilfe!$B71-Dokumentationshilfe!$D$47)/ABS(Dokumentationshilfe!$F$47-Dokumentationshilfe!$D$47),IF(Dokumentationshilfe!$B71&lt;=Dokumentationshilfe!$H$47,2+(Dokumentationshilfe!$B71-Dokumentationshilfe!$F$47)/ABS(Dokumentationshilfe!$H$47-Dokumentationshilfe!$F$47),IF(Dokumentationshilfe!$B71&lt;=Dokumentationshilfe!$J$47,3+(Dokumentationshilfe!$B71-Dokumentationshilfe!$H$47)/ABS(Dokumentationshilfe!$J$47-Dokumentationshilfe!$H$47),IF(Dokumentationshilfe!$B71&lt;=Dokumentationshilfe!$L$47,4+(Dokumentationshilfe!$B71-Dokumentationshilfe!$J$47)/ABS(Dokumentationshilfe!$L$47-Dokumentationshilfe!$J$47),IF(Dokumentationshilfe!$B71&lt;=Dokumentationshilfe!$N$47,5+(Dokumentationshilfe!$B71-Dokumentationshilfe!$L$47)/ABS(Dokumentationshilfe!$N$47-Dokumentationshilfe!$L$47),IF(Dokumentationshilfe!$B71&lt;=Dokumentationshilfe!$P$47,6+(Dokumentationshilfe!$B71-Dokumentationshilfe!$N$47)/ABS(Dokumentationshilfe!$P$47-Dokumentationshilfe!$N$47),7.1))))))))</f>
        <v>#N/A</v>
      </c>
      <c r="F113" s="8">
        <v>1</v>
      </c>
      <c r="G113" s="8">
        <v>2</v>
      </c>
      <c r="H113" s="8">
        <v>3</v>
      </c>
      <c r="I113" s="8">
        <v>4</v>
      </c>
      <c r="J113" s="8">
        <v>5</v>
      </c>
      <c r="K113" s="8">
        <v>6</v>
      </c>
      <c r="L113" s="9">
        <v>7</v>
      </c>
      <c r="AB113" t="s">
        <v>253</v>
      </c>
      <c r="AC113" t="s">
        <v>252</v>
      </c>
      <c r="AD113">
        <v>1E-3</v>
      </c>
    </row>
    <row r="114" spans="4:30" x14ac:dyDescent="0.2">
      <c r="D114" s="8">
        <v>24</v>
      </c>
      <c r="E114" s="8" t="e">
        <f>IF(Dokumentationshilfe!$B72="",NA(),IF(Dokumentationshilfe!$B72&lt;Dokumentationshilfe!$D$47,0.9,IF(Dokumentationshilfe!$B72&lt;=Dokumentationshilfe!$F$47,1+(Dokumentationshilfe!$B72-Dokumentationshilfe!$D$47)/ABS(Dokumentationshilfe!$F$47-Dokumentationshilfe!$D$47),IF(Dokumentationshilfe!$B72&lt;=Dokumentationshilfe!$H$47,2+(Dokumentationshilfe!$B72-Dokumentationshilfe!$F$47)/ABS(Dokumentationshilfe!$H$47-Dokumentationshilfe!$F$47),IF(Dokumentationshilfe!$B72&lt;=Dokumentationshilfe!$J$47,3+(Dokumentationshilfe!$B72-Dokumentationshilfe!$H$47)/ABS(Dokumentationshilfe!$J$47-Dokumentationshilfe!$H$47),IF(Dokumentationshilfe!$B72&lt;=Dokumentationshilfe!$L$47,4+(Dokumentationshilfe!$B72-Dokumentationshilfe!$J$47)/ABS(Dokumentationshilfe!$L$47-Dokumentationshilfe!$J$47),IF(Dokumentationshilfe!$B72&lt;=Dokumentationshilfe!$N$47,5+(Dokumentationshilfe!$B72-Dokumentationshilfe!$L$47)/ABS(Dokumentationshilfe!$N$47-Dokumentationshilfe!$L$47),IF(Dokumentationshilfe!$B72&lt;=Dokumentationshilfe!$P$47,6+(Dokumentationshilfe!$B72-Dokumentationshilfe!$N$47)/ABS(Dokumentationshilfe!$P$47-Dokumentationshilfe!$N$47),7.1))))))))</f>
        <v>#N/A</v>
      </c>
      <c r="F114" s="8">
        <v>1</v>
      </c>
      <c r="G114" s="8">
        <v>2</v>
      </c>
      <c r="H114" s="8">
        <v>3</v>
      </c>
      <c r="I114" s="8">
        <v>4</v>
      </c>
      <c r="J114" s="8">
        <v>5</v>
      </c>
      <c r="K114" s="8">
        <v>6</v>
      </c>
      <c r="L114" s="9">
        <v>7</v>
      </c>
      <c r="AB114" t="s">
        <v>253</v>
      </c>
      <c r="AC114" t="s">
        <v>253</v>
      </c>
      <c r="AD114">
        <v>1</v>
      </c>
    </row>
    <row r="115" spans="4:30" ht="13.5" thickBot="1" x14ac:dyDescent="0.25">
      <c r="D115" s="11">
        <v>25</v>
      </c>
      <c r="E115" s="8" t="e">
        <f>IF(Dokumentationshilfe!$B73="",NA(),IF(Dokumentationshilfe!$B73&lt;Dokumentationshilfe!$D$47,0.9,IF(Dokumentationshilfe!$B73&lt;=Dokumentationshilfe!$F$47,1+(Dokumentationshilfe!$B73-Dokumentationshilfe!$D$47)/ABS(Dokumentationshilfe!$F$47-Dokumentationshilfe!$D$47),IF(Dokumentationshilfe!$B73&lt;=Dokumentationshilfe!$H$47,2+(Dokumentationshilfe!$B73-Dokumentationshilfe!$F$47)/ABS(Dokumentationshilfe!$H$47-Dokumentationshilfe!$F$47),IF(Dokumentationshilfe!$B73&lt;=Dokumentationshilfe!$J$47,3+(Dokumentationshilfe!$B73-Dokumentationshilfe!$H$47)/ABS(Dokumentationshilfe!$J$47-Dokumentationshilfe!$H$47),IF(Dokumentationshilfe!$B73&lt;=Dokumentationshilfe!$L$47,4+(Dokumentationshilfe!$B73-Dokumentationshilfe!$J$47)/ABS(Dokumentationshilfe!$L$47-Dokumentationshilfe!$J$47),IF(Dokumentationshilfe!$B73&lt;=Dokumentationshilfe!$N$47,5+(Dokumentationshilfe!$B73-Dokumentationshilfe!$L$47)/ABS(Dokumentationshilfe!$N$47-Dokumentationshilfe!$L$47),IF(Dokumentationshilfe!$B73&lt;=Dokumentationshilfe!$P$47,6+(Dokumentationshilfe!$B73-Dokumentationshilfe!$N$47)/ABS(Dokumentationshilfe!$P$47-Dokumentationshilfe!$N$47),7.1))))))))</f>
        <v>#N/A</v>
      </c>
      <c r="F115" s="11">
        <v>1</v>
      </c>
      <c r="G115" s="11">
        <v>2</v>
      </c>
      <c r="H115" s="11">
        <v>3</v>
      </c>
      <c r="I115" s="11">
        <v>4</v>
      </c>
      <c r="J115" s="11">
        <v>5</v>
      </c>
      <c r="K115" s="11">
        <v>6</v>
      </c>
      <c r="L115" s="12">
        <v>7</v>
      </c>
      <c r="AB115" t="s">
        <v>253</v>
      </c>
      <c r="AC115" t="s">
        <v>97</v>
      </c>
      <c r="AD115">
        <v>1000</v>
      </c>
    </row>
    <row r="116" spans="4:30" ht="13.5" thickBot="1" x14ac:dyDescent="0.25">
      <c r="AB116" t="s">
        <v>253</v>
      </c>
      <c r="AC116" t="s">
        <v>254</v>
      </c>
      <c r="AD116">
        <v>1000000</v>
      </c>
    </row>
    <row r="117" spans="4:30" x14ac:dyDescent="0.2">
      <c r="D117" s="2" t="s">
        <v>11</v>
      </c>
      <c r="E117" s="2" t="s">
        <v>20</v>
      </c>
      <c r="F117" s="13" t="s">
        <v>12</v>
      </c>
      <c r="G117" s="13" t="s">
        <v>13</v>
      </c>
      <c r="H117" s="13" t="s">
        <v>14</v>
      </c>
      <c r="I117" s="13" t="s">
        <v>15</v>
      </c>
      <c r="J117" s="13" t="s">
        <v>16</v>
      </c>
      <c r="K117" s="13" t="s">
        <v>17</v>
      </c>
      <c r="L117" s="14" t="s">
        <v>18</v>
      </c>
      <c r="N117">
        <v>2.2000000000000002</v>
      </c>
    </row>
    <row r="118" spans="4:30" x14ac:dyDescent="0.2">
      <c r="L118" s="7"/>
      <c r="N118" t="s">
        <v>206</v>
      </c>
      <c r="AB118" t="s">
        <v>97</v>
      </c>
      <c r="AC118" t="s">
        <v>245</v>
      </c>
      <c r="AD118">
        <v>1.0000000000000001E-9</v>
      </c>
    </row>
    <row r="119" spans="4:30" x14ac:dyDescent="0.2">
      <c r="D119" s="8">
        <v>1</v>
      </c>
      <c r="E119" s="8" t="e">
        <f>IF(Dokumentationshilfe!$T49="",NA(),IF(Dokumentationshilfe!$T49&lt;Dokumentationshilfe!$V$47,0.9,IF(Dokumentationshilfe!$T49&lt;=Dokumentationshilfe!$X$47,1+(Dokumentationshilfe!$T49-Dokumentationshilfe!$V$47)/ABS(Dokumentationshilfe!$X$47-Dokumentationshilfe!$V$47),IF(Dokumentationshilfe!$T49&lt;=Dokumentationshilfe!$Z$47,2+(Dokumentationshilfe!$T49-Dokumentationshilfe!$X$47)/ABS(Dokumentationshilfe!$Z$47-Dokumentationshilfe!$X$47),IF(Dokumentationshilfe!$T49&lt;=Dokumentationshilfe!$AB$47,3+(Dokumentationshilfe!$T49-Dokumentationshilfe!$Z$47)/ABS(Dokumentationshilfe!$AB$47-Dokumentationshilfe!$Z$47),IF(Dokumentationshilfe!$T49&lt;=Dokumentationshilfe!$AD$47,4+(Dokumentationshilfe!$T49-Dokumentationshilfe!$AB$47)/ABS(Dokumentationshilfe!$AD$47-Dokumentationshilfe!$AB$47),IF(Dokumentationshilfe!$T49&lt;=Dokumentationshilfe!$AF$47,5+(Dokumentationshilfe!$T49-Dokumentationshilfe!$AD$47)/ABS(Dokumentationshilfe!$AF$47-Dokumentationshilfe!$AD$47),IF(Dokumentationshilfe!$T49&lt;=Dokumentationshilfe!$AH$47,6+(Dokumentationshilfe!$T49-Dokumentationshilfe!$AF$47)/ABS(Dokumentationshilfe!$AH$47-Dokumentationshilfe!$AF$47),7.1))))))))</f>
        <v>#N/A</v>
      </c>
      <c r="F119" s="8">
        <v>1</v>
      </c>
      <c r="G119" s="8">
        <v>2</v>
      </c>
      <c r="H119" s="8">
        <v>3</v>
      </c>
      <c r="I119" s="8">
        <v>4</v>
      </c>
      <c r="J119" s="8">
        <v>5</v>
      </c>
      <c r="K119" s="8">
        <v>6</v>
      </c>
      <c r="L119" s="9">
        <v>7</v>
      </c>
      <c r="N119" t="s">
        <v>206</v>
      </c>
      <c r="AB119" t="s">
        <v>97</v>
      </c>
      <c r="AC119" t="s">
        <v>62</v>
      </c>
      <c r="AD119">
        <v>9.9999999999999995E-7</v>
      </c>
    </row>
    <row r="120" spans="4:30" x14ac:dyDescent="0.2">
      <c r="D120" s="8">
        <v>2</v>
      </c>
      <c r="E120" s="8" t="e">
        <f>IF(Dokumentationshilfe!$T50="",NA(),IF(Dokumentationshilfe!$T50&lt;Dokumentationshilfe!$V$47,0.9,IF(Dokumentationshilfe!$T50&lt;=Dokumentationshilfe!$X$47,1+(Dokumentationshilfe!$T50-Dokumentationshilfe!$V$47)/ABS(Dokumentationshilfe!$X$47-Dokumentationshilfe!$V$47),IF(Dokumentationshilfe!$T50&lt;=Dokumentationshilfe!$Z$47,2+(Dokumentationshilfe!$T50-Dokumentationshilfe!$X$47)/ABS(Dokumentationshilfe!$Z$47-Dokumentationshilfe!$X$47),IF(Dokumentationshilfe!$T50&lt;=Dokumentationshilfe!$AB$47,3+(Dokumentationshilfe!$T50-Dokumentationshilfe!$Z$47)/ABS(Dokumentationshilfe!$AB$47-Dokumentationshilfe!$Z$47),IF(Dokumentationshilfe!$T50&lt;=Dokumentationshilfe!$AD$47,4+(Dokumentationshilfe!$T50-Dokumentationshilfe!$AB$47)/ABS(Dokumentationshilfe!$AD$47-Dokumentationshilfe!$AB$47),IF(Dokumentationshilfe!$T50&lt;=Dokumentationshilfe!$AF$47,5+(Dokumentationshilfe!$T50-Dokumentationshilfe!$AD$47)/ABS(Dokumentationshilfe!$AF$47-Dokumentationshilfe!$AD$47),IF(Dokumentationshilfe!$T50&lt;=Dokumentationshilfe!$AH$47,6+(Dokumentationshilfe!$T50-Dokumentationshilfe!$AF$47)/ABS(Dokumentationshilfe!$AH$47-Dokumentationshilfe!$AF$47),7.1))))))))</f>
        <v>#N/A</v>
      </c>
      <c r="F120" s="8">
        <v>1</v>
      </c>
      <c r="G120" s="8">
        <v>2</v>
      </c>
      <c r="H120" s="8">
        <v>3</v>
      </c>
      <c r="I120" s="8">
        <v>4</v>
      </c>
      <c r="J120" s="8">
        <v>5</v>
      </c>
      <c r="K120" s="8">
        <v>6</v>
      </c>
      <c r="L120" s="9">
        <v>7</v>
      </c>
      <c r="AB120" t="s">
        <v>97</v>
      </c>
      <c r="AC120" t="s">
        <v>46</v>
      </c>
      <c r="AD120">
        <v>1E-3</v>
      </c>
    </row>
    <row r="121" spans="4:30" x14ac:dyDescent="0.2">
      <c r="D121" s="8">
        <v>3</v>
      </c>
      <c r="E121" s="8" t="e">
        <f>IF(Dokumentationshilfe!$T51="",NA(),IF(Dokumentationshilfe!$T51&lt;Dokumentationshilfe!$V$47,0.9,IF(Dokumentationshilfe!$T51&lt;=Dokumentationshilfe!$X$47,1+(Dokumentationshilfe!$T51-Dokumentationshilfe!$V$47)/ABS(Dokumentationshilfe!$X$47-Dokumentationshilfe!$V$47),IF(Dokumentationshilfe!$T51&lt;=Dokumentationshilfe!$Z$47,2+(Dokumentationshilfe!$T51-Dokumentationshilfe!$X$47)/ABS(Dokumentationshilfe!$Z$47-Dokumentationshilfe!$X$47),IF(Dokumentationshilfe!$T51&lt;=Dokumentationshilfe!$AB$47,3+(Dokumentationshilfe!$T51-Dokumentationshilfe!$Z$47)/ABS(Dokumentationshilfe!$AB$47-Dokumentationshilfe!$Z$47),IF(Dokumentationshilfe!$T51&lt;=Dokumentationshilfe!$AD$47,4+(Dokumentationshilfe!$T51-Dokumentationshilfe!$AB$47)/ABS(Dokumentationshilfe!$AD$47-Dokumentationshilfe!$AB$47),IF(Dokumentationshilfe!$T51&lt;=Dokumentationshilfe!$AF$47,5+(Dokumentationshilfe!$T51-Dokumentationshilfe!$AD$47)/ABS(Dokumentationshilfe!$AF$47-Dokumentationshilfe!$AD$47),IF(Dokumentationshilfe!$T51&lt;=Dokumentationshilfe!$AH$47,6+(Dokumentationshilfe!$T51-Dokumentationshilfe!$AF$47)/ABS(Dokumentationshilfe!$AH$47-Dokumentationshilfe!$AF$47),7.1))))))))</f>
        <v>#N/A</v>
      </c>
      <c r="F121" s="8">
        <v>1</v>
      </c>
      <c r="G121" s="8">
        <v>2</v>
      </c>
      <c r="H121" s="8">
        <v>3</v>
      </c>
      <c r="I121" s="8">
        <v>4</v>
      </c>
      <c r="J121" s="8">
        <v>5</v>
      </c>
      <c r="K121" s="8">
        <v>6</v>
      </c>
      <c r="L121" s="9">
        <v>7</v>
      </c>
      <c r="AB121" t="s">
        <v>97</v>
      </c>
      <c r="AC121" t="s">
        <v>246</v>
      </c>
      <c r="AD121">
        <v>1</v>
      </c>
    </row>
    <row r="122" spans="4:30" x14ac:dyDescent="0.2">
      <c r="D122" s="8">
        <v>4</v>
      </c>
      <c r="E122" s="8" t="e">
        <f>IF(Dokumentationshilfe!$T52="",NA(),IF(Dokumentationshilfe!$T52&lt;Dokumentationshilfe!$V$47,0.9,IF(Dokumentationshilfe!$T52&lt;=Dokumentationshilfe!$X$47,1+(Dokumentationshilfe!$T52-Dokumentationshilfe!$V$47)/ABS(Dokumentationshilfe!$X$47-Dokumentationshilfe!$V$47),IF(Dokumentationshilfe!$T52&lt;=Dokumentationshilfe!$Z$47,2+(Dokumentationshilfe!$T52-Dokumentationshilfe!$X$47)/ABS(Dokumentationshilfe!$Z$47-Dokumentationshilfe!$X$47),IF(Dokumentationshilfe!$T52&lt;=Dokumentationshilfe!$AB$47,3+(Dokumentationshilfe!$T52-Dokumentationshilfe!$Z$47)/ABS(Dokumentationshilfe!$AB$47-Dokumentationshilfe!$Z$47),IF(Dokumentationshilfe!$T52&lt;=Dokumentationshilfe!$AD$47,4+(Dokumentationshilfe!$T52-Dokumentationshilfe!$AB$47)/ABS(Dokumentationshilfe!$AD$47-Dokumentationshilfe!$AB$47),IF(Dokumentationshilfe!$T52&lt;=Dokumentationshilfe!$AF$47,5+(Dokumentationshilfe!$T52-Dokumentationshilfe!$AD$47)/ABS(Dokumentationshilfe!$AF$47-Dokumentationshilfe!$AD$47),IF(Dokumentationshilfe!$T52&lt;=Dokumentationshilfe!$AH$47,6+(Dokumentationshilfe!$T52-Dokumentationshilfe!$AF$47)/ABS(Dokumentationshilfe!$AH$47-Dokumentationshilfe!$AF$47),7.1))))))))</f>
        <v>#N/A</v>
      </c>
      <c r="F122" s="8">
        <v>1</v>
      </c>
      <c r="G122" s="8">
        <v>2</v>
      </c>
      <c r="H122" s="8">
        <v>3</v>
      </c>
      <c r="I122" s="8">
        <v>4</v>
      </c>
      <c r="J122" s="8">
        <v>5</v>
      </c>
      <c r="K122" s="8">
        <v>6</v>
      </c>
      <c r="L122" s="9">
        <v>7</v>
      </c>
      <c r="AB122" t="s">
        <v>97</v>
      </c>
      <c r="AC122" t="s">
        <v>160</v>
      </c>
      <c r="AD122">
        <v>1000</v>
      </c>
    </row>
    <row r="123" spans="4:30" x14ac:dyDescent="0.2">
      <c r="D123" s="8">
        <v>5</v>
      </c>
      <c r="E123" s="8" t="e">
        <f>IF(Dokumentationshilfe!$T53="",NA(),IF(Dokumentationshilfe!$T53&lt;Dokumentationshilfe!$V$47,0.9,IF(Dokumentationshilfe!$T53&lt;=Dokumentationshilfe!$X$47,1+(Dokumentationshilfe!$T53-Dokumentationshilfe!$V$47)/ABS(Dokumentationshilfe!$X$47-Dokumentationshilfe!$V$47),IF(Dokumentationshilfe!$T53&lt;=Dokumentationshilfe!$Z$47,2+(Dokumentationshilfe!$T53-Dokumentationshilfe!$X$47)/ABS(Dokumentationshilfe!$Z$47-Dokumentationshilfe!$X$47),IF(Dokumentationshilfe!$T53&lt;=Dokumentationshilfe!$AB$47,3+(Dokumentationshilfe!$T53-Dokumentationshilfe!$Z$47)/ABS(Dokumentationshilfe!$AB$47-Dokumentationshilfe!$Z$47),IF(Dokumentationshilfe!$T53&lt;=Dokumentationshilfe!$AD$47,4+(Dokumentationshilfe!$T53-Dokumentationshilfe!$AB$47)/ABS(Dokumentationshilfe!$AD$47-Dokumentationshilfe!$AB$47),IF(Dokumentationshilfe!$T53&lt;=Dokumentationshilfe!$AF$47,5+(Dokumentationshilfe!$T53-Dokumentationshilfe!$AD$47)/ABS(Dokumentationshilfe!$AF$47-Dokumentationshilfe!$AD$47),IF(Dokumentationshilfe!$T53&lt;=Dokumentationshilfe!$AH$47,6+(Dokumentationshilfe!$T53-Dokumentationshilfe!$AF$47)/ABS(Dokumentationshilfe!$AH$47-Dokumentationshilfe!$AF$47),7.1))))))))</f>
        <v>#N/A</v>
      </c>
      <c r="F123" s="8">
        <v>1</v>
      </c>
      <c r="G123" s="8">
        <v>2</v>
      </c>
      <c r="H123" s="8">
        <v>3</v>
      </c>
      <c r="I123" s="8">
        <v>4</v>
      </c>
      <c r="J123" s="8">
        <v>5</v>
      </c>
      <c r="K123" s="8">
        <v>6</v>
      </c>
      <c r="L123" s="9">
        <v>7</v>
      </c>
      <c r="AB123" t="s">
        <v>97</v>
      </c>
      <c r="AC123" t="s">
        <v>248</v>
      </c>
      <c r="AD123">
        <v>1000000</v>
      </c>
    </row>
    <row r="124" spans="4:30" x14ac:dyDescent="0.2">
      <c r="D124" s="8">
        <v>6</v>
      </c>
      <c r="E124" s="8" t="e">
        <f>IF(Dokumentationshilfe!$T54="",NA(),IF(Dokumentationshilfe!$T54&lt;Dokumentationshilfe!$V$47,0.9,IF(Dokumentationshilfe!$T54&lt;=Dokumentationshilfe!$X$47,1+(Dokumentationshilfe!$T54-Dokumentationshilfe!$V$47)/ABS(Dokumentationshilfe!$X$47-Dokumentationshilfe!$V$47),IF(Dokumentationshilfe!$T54&lt;=Dokumentationshilfe!$Z$47,2+(Dokumentationshilfe!$T54-Dokumentationshilfe!$X$47)/ABS(Dokumentationshilfe!$Z$47-Dokumentationshilfe!$X$47),IF(Dokumentationshilfe!$T54&lt;=Dokumentationshilfe!$AB$47,3+(Dokumentationshilfe!$T54-Dokumentationshilfe!$Z$47)/ABS(Dokumentationshilfe!$AB$47-Dokumentationshilfe!$Z$47),IF(Dokumentationshilfe!$T54&lt;=Dokumentationshilfe!$AD$47,4+(Dokumentationshilfe!$T54-Dokumentationshilfe!$AB$47)/ABS(Dokumentationshilfe!$AD$47-Dokumentationshilfe!$AB$47),IF(Dokumentationshilfe!$T54&lt;=Dokumentationshilfe!$AF$47,5+(Dokumentationshilfe!$T54-Dokumentationshilfe!$AD$47)/ABS(Dokumentationshilfe!$AF$47-Dokumentationshilfe!$AD$47),IF(Dokumentationshilfe!$T54&lt;=Dokumentationshilfe!$AH$47,6+(Dokumentationshilfe!$T54-Dokumentationshilfe!$AF$47)/ABS(Dokumentationshilfe!$AH$47-Dokumentationshilfe!$AF$47),7.1))))))))</f>
        <v>#N/A</v>
      </c>
      <c r="F124" s="8">
        <v>1</v>
      </c>
      <c r="G124" s="8">
        <v>2</v>
      </c>
      <c r="H124" s="8">
        <v>3</v>
      </c>
      <c r="I124" s="8">
        <v>4</v>
      </c>
      <c r="J124" s="8">
        <v>5</v>
      </c>
      <c r="K124" s="8">
        <v>6</v>
      </c>
      <c r="L124" s="9">
        <v>7</v>
      </c>
      <c r="AB124" t="s">
        <v>97</v>
      </c>
      <c r="AC124" t="s">
        <v>250</v>
      </c>
      <c r="AD124">
        <v>1.0000000000000001E-9</v>
      </c>
    </row>
    <row r="125" spans="4:30" x14ac:dyDescent="0.2">
      <c r="D125" s="8">
        <v>7</v>
      </c>
      <c r="E125" s="8" t="e">
        <f>IF(Dokumentationshilfe!$T55="",NA(),IF(Dokumentationshilfe!$T55&lt;Dokumentationshilfe!$V$47,0.9,IF(Dokumentationshilfe!$T55&lt;=Dokumentationshilfe!$X$47,1+(Dokumentationshilfe!$T55-Dokumentationshilfe!$V$47)/ABS(Dokumentationshilfe!$X$47-Dokumentationshilfe!$V$47),IF(Dokumentationshilfe!$T55&lt;=Dokumentationshilfe!$Z$47,2+(Dokumentationshilfe!$T55-Dokumentationshilfe!$X$47)/ABS(Dokumentationshilfe!$Z$47-Dokumentationshilfe!$X$47),IF(Dokumentationshilfe!$T55&lt;=Dokumentationshilfe!$AB$47,3+(Dokumentationshilfe!$T55-Dokumentationshilfe!$Z$47)/ABS(Dokumentationshilfe!$AB$47-Dokumentationshilfe!$Z$47),IF(Dokumentationshilfe!$T55&lt;=Dokumentationshilfe!$AD$47,4+(Dokumentationshilfe!$T55-Dokumentationshilfe!$AB$47)/ABS(Dokumentationshilfe!$AD$47-Dokumentationshilfe!$AB$47),IF(Dokumentationshilfe!$T55&lt;=Dokumentationshilfe!$AF$47,5+(Dokumentationshilfe!$T55-Dokumentationshilfe!$AD$47)/ABS(Dokumentationshilfe!$AF$47-Dokumentationshilfe!$AD$47),IF(Dokumentationshilfe!$T55&lt;=Dokumentationshilfe!$AH$47,6+(Dokumentationshilfe!$T55-Dokumentationshilfe!$AF$47)/ABS(Dokumentationshilfe!$AH$47-Dokumentationshilfe!$AF$47),7.1))))))))</f>
        <v>#N/A</v>
      </c>
      <c r="F125" s="8">
        <v>1</v>
      </c>
      <c r="G125" s="8">
        <v>2</v>
      </c>
      <c r="H125" s="8">
        <v>3</v>
      </c>
      <c r="I125" s="8">
        <v>4</v>
      </c>
      <c r="J125" s="8">
        <v>5</v>
      </c>
      <c r="K125" s="8">
        <v>6</v>
      </c>
      <c r="L125" s="9">
        <v>7</v>
      </c>
      <c r="AB125" t="s">
        <v>97</v>
      </c>
      <c r="AC125" t="s">
        <v>252</v>
      </c>
      <c r="AD125">
        <v>9.9999999999999995E-7</v>
      </c>
    </row>
    <row r="126" spans="4:30" x14ac:dyDescent="0.2">
      <c r="D126" s="8">
        <v>8</v>
      </c>
      <c r="E126" s="8" t="e">
        <f>IF(Dokumentationshilfe!$T56="",NA(),IF(Dokumentationshilfe!$T56&lt;Dokumentationshilfe!$V$47,0.9,IF(Dokumentationshilfe!$T56&lt;=Dokumentationshilfe!$X$47,1+(Dokumentationshilfe!$T56-Dokumentationshilfe!$V$47)/ABS(Dokumentationshilfe!$X$47-Dokumentationshilfe!$V$47),IF(Dokumentationshilfe!$T56&lt;=Dokumentationshilfe!$Z$47,2+(Dokumentationshilfe!$T56-Dokumentationshilfe!$X$47)/ABS(Dokumentationshilfe!$Z$47-Dokumentationshilfe!$X$47),IF(Dokumentationshilfe!$T56&lt;=Dokumentationshilfe!$AB$47,3+(Dokumentationshilfe!$T56-Dokumentationshilfe!$Z$47)/ABS(Dokumentationshilfe!$AB$47-Dokumentationshilfe!$Z$47),IF(Dokumentationshilfe!$T56&lt;=Dokumentationshilfe!$AD$47,4+(Dokumentationshilfe!$T56-Dokumentationshilfe!$AB$47)/ABS(Dokumentationshilfe!$AD$47-Dokumentationshilfe!$AB$47),IF(Dokumentationshilfe!$T56&lt;=Dokumentationshilfe!$AF$47,5+(Dokumentationshilfe!$T56-Dokumentationshilfe!$AD$47)/ABS(Dokumentationshilfe!$AF$47-Dokumentationshilfe!$AD$47),IF(Dokumentationshilfe!$T56&lt;=Dokumentationshilfe!$AH$47,6+(Dokumentationshilfe!$T56-Dokumentationshilfe!$AF$47)/ABS(Dokumentationshilfe!$AH$47-Dokumentationshilfe!$AF$47),7.1))))))))</f>
        <v>#N/A</v>
      </c>
      <c r="F126" s="8">
        <v>1</v>
      </c>
      <c r="G126" s="8">
        <v>2</v>
      </c>
      <c r="H126" s="8">
        <v>3</v>
      </c>
      <c r="I126" s="8">
        <v>4</v>
      </c>
      <c r="J126" s="8">
        <v>5</v>
      </c>
      <c r="K126" s="8">
        <v>6</v>
      </c>
      <c r="L126" s="9">
        <v>7</v>
      </c>
      <c r="AB126" t="s">
        <v>97</v>
      </c>
      <c r="AC126" t="s">
        <v>253</v>
      </c>
      <c r="AD126">
        <v>1E-3</v>
      </c>
    </row>
    <row r="127" spans="4:30" x14ac:dyDescent="0.2">
      <c r="D127" s="8">
        <v>9</v>
      </c>
      <c r="E127" s="8" t="e">
        <f>IF(Dokumentationshilfe!$T57="",NA(),IF(Dokumentationshilfe!$T57&lt;Dokumentationshilfe!$V$47,0.9,IF(Dokumentationshilfe!$T57&lt;=Dokumentationshilfe!$X$47,1+(Dokumentationshilfe!$T57-Dokumentationshilfe!$V$47)/ABS(Dokumentationshilfe!$X$47-Dokumentationshilfe!$V$47),IF(Dokumentationshilfe!$T57&lt;=Dokumentationshilfe!$Z$47,2+(Dokumentationshilfe!$T57-Dokumentationshilfe!$X$47)/ABS(Dokumentationshilfe!$Z$47-Dokumentationshilfe!$X$47),IF(Dokumentationshilfe!$T57&lt;=Dokumentationshilfe!$AB$47,3+(Dokumentationshilfe!$T57-Dokumentationshilfe!$Z$47)/ABS(Dokumentationshilfe!$AB$47-Dokumentationshilfe!$Z$47),IF(Dokumentationshilfe!$T57&lt;=Dokumentationshilfe!$AD$47,4+(Dokumentationshilfe!$T57-Dokumentationshilfe!$AB$47)/ABS(Dokumentationshilfe!$AD$47-Dokumentationshilfe!$AB$47),IF(Dokumentationshilfe!$T57&lt;=Dokumentationshilfe!$AF$47,5+(Dokumentationshilfe!$T57-Dokumentationshilfe!$AD$47)/ABS(Dokumentationshilfe!$AF$47-Dokumentationshilfe!$AD$47),IF(Dokumentationshilfe!$T57&lt;=Dokumentationshilfe!$AH$47,6+(Dokumentationshilfe!$T57-Dokumentationshilfe!$AF$47)/ABS(Dokumentationshilfe!$AH$47-Dokumentationshilfe!$AF$47),7.1))))))))</f>
        <v>#N/A</v>
      </c>
      <c r="F127" s="8">
        <v>1</v>
      </c>
      <c r="G127" s="8">
        <v>2</v>
      </c>
      <c r="H127" s="8">
        <v>3</v>
      </c>
      <c r="I127" s="8">
        <v>4</v>
      </c>
      <c r="J127" s="8">
        <v>5</v>
      </c>
      <c r="K127" s="8">
        <v>6</v>
      </c>
      <c r="L127" s="9">
        <v>7</v>
      </c>
      <c r="AB127" t="s">
        <v>97</v>
      </c>
      <c r="AC127" t="s">
        <v>97</v>
      </c>
      <c r="AD127">
        <v>1</v>
      </c>
    </row>
    <row r="128" spans="4:30" x14ac:dyDescent="0.2">
      <c r="D128" s="8">
        <v>10</v>
      </c>
      <c r="E128" s="8" t="e">
        <f>IF(Dokumentationshilfe!$T58="",NA(),IF(Dokumentationshilfe!$T58&lt;Dokumentationshilfe!$V$47,0.9,IF(Dokumentationshilfe!$T58&lt;=Dokumentationshilfe!$X$47,1+(Dokumentationshilfe!$T58-Dokumentationshilfe!$V$47)/ABS(Dokumentationshilfe!$X$47-Dokumentationshilfe!$V$47),IF(Dokumentationshilfe!$T58&lt;=Dokumentationshilfe!$Z$47,2+(Dokumentationshilfe!$T58-Dokumentationshilfe!$X$47)/ABS(Dokumentationshilfe!$Z$47-Dokumentationshilfe!$X$47),IF(Dokumentationshilfe!$T58&lt;=Dokumentationshilfe!$AB$47,3+(Dokumentationshilfe!$T58-Dokumentationshilfe!$Z$47)/ABS(Dokumentationshilfe!$AB$47-Dokumentationshilfe!$Z$47),IF(Dokumentationshilfe!$T58&lt;=Dokumentationshilfe!$AD$47,4+(Dokumentationshilfe!$T58-Dokumentationshilfe!$AB$47)/ABS(Dokumentationshilfe!$AD$47-Dokumentationshilfe!$AB$47),IF(Dokumentationshilfe!$T58&lt;=Dokumentationshilfe!$AF$47,5+(Dokumentationshilfe!$T58-Dokumentationshilfe!$AD$47)/ABS(Dokumentationshilfe!$AF$47-Dokumentationshilfe!$AD$47),IF(Dokumentationshilfe!$T58&lt;=Dokumentationshilfe!$AH$47,6+(Dokumentationshilfe!$T58-Dokumentationshilfe!$AF$47)/ABS(Dokumentationshilfe!$AH$47-Dokumentationshilfe!$AF$47),7.1))))))))</f>
        <v>#N/A</v>
      </c>
      <c r="F128" s="8">
        <v>1</v>
      </c>
      <c r="G128" s="8">
        <v>2</v>
      </c>
      <c r="H128" s="8">
        <v>3</v>
      </c>
      <c r="I128" s="8">
        <v>4</v>
      </c>
      <c r="J128" s="8">
        <v>5</v>
      </c>
      <c r="K128" s="8">
        <v>6</v>
      </c>
      <c r="L128" s="9">
        <v>7</v>
      </c>
      <c r="AB128" t="s">
        <v>97</v>
      </c>
      <c r="AC128" t="s">
        <v>254</v>
      </c>
      <c r="AD128">
        <v>1000</v>
      </c>
    </row>
    <row r="129" spans="4:30" x14ac:dyDescent="0.2">
      <c r="D129" s="8">
        <v>11</v>
      </c>
      <c r="E129" s="8" t="e">
        <f>IF(Dokumentationshilfe!$T59="",NA(),IF(Dokumentationshilfe!$T59&lt;Dokumentationshilfe!$V$47,0.9,IF(Dokumentationshilfe!$T59&lt;=Dokumentationshilfe!$X$47,1+(Dokumentationshilfe!$T59-Dokumentationshilfe!$V$47)/ABS(Dokumentationshilfe!$X$47-Dokumentationshilfe!$V$47),IF(Dokumentationshilfe!$T59&lt;=Dokumentationshilfe!$Z$47,2+(Dokumentationshilfe!$T59-Dokumentationshilfe!$X$47)/ABS(Dokumentationshilfe!$Z$47-Dokumentationshilfe!$X$47),IF(Dokumentationshilfe!$T59&lt;=Dokumentationshilfe!$AB$47,3+(Dokumentationshilfe!$T59-Dokumentationshilfe!$Z$47)/ABS(Dokumentationshilfe!$AB$47-Dokumentationshilfe!$Z$47),IF(Dokumentationshilfe!$T59&lt;=Dokumentationshilfe!$AD$47,4+(Dokumentationshilfe!$T59-Dokumentationshilfe!$AB$47)/ABS(Dokumentationshilfe!$AD$47-Dokumentationshilfe!$AB$47),IF(Dokumentationshilfe!$T59&lt;=Dokumentationshilfe!$AF$47,5+(Dokumentationshilfe!$T59-Dokumentationshilfe!$AD$47)/ABS(Dokumentationshilfe!$AF$47-Dokumentationshilfe!$AD$47),IF(Dokumentationshilfe!$T59&lt;=Dokumentationshilfe!$AH$47,6+(Dokumentationshilfe!$T59-Dokumentationshilfe!$AF$47)/ABS(Dokumentationshilfe!$AH$47-Dokumentationshilfe!$AF$47),7.1))))))))</f>
        <v>#N/A</v>
      </c>
      <c r="F129" s="8">
        <v>1</v>
      </c>
      <c r="G129" s="8">
        <v>2</v>
      </c>
      <c r="H129" s="8">
        <v>3</v>
      </c>
      <c r="I129" s="8">
        <v>4</v>
      </c>
      <c r="J129" s="8">
        <v>5</v>
      </c>
      <c r="K129" s="8">
        <v>6</v>
      </c>
      <c r="L129" s="9">
        <v>7</v>
      </c>
    </row>
    <row r="130" spans="4:30" x14ac:dyDescent="0.2">
      <c r="D130" s="8">
        <v>12</v>
      </c>
      <c r="E130" s="8" t="e">
        <f>IF(Dokumentationshilfe!$T60="",NA(),IF(Dokumentationshilfe!$T60&lt;Dokumentationshilfe!$V$47,0.9,IF(Dokumentationshilfe!$T60&lt;=Dokumentationshilfe!$X$47,1+(Dokumentationshilfe!$T60-Dokumentationshilfe!$V$47)/ABS(Dokumentationshilfe!$X$47-Dokumentationshilfe!$V$47),IF(Dokumentationshilfe!$T60&lt;=Dokumentationshilfe!$Z$47,2+(Dokumentationshilfe!$T60-Dokumentationshilfe!$X$47)/ABS(Dokumentationshilfe!$Z$47-Dokumentationshilfe!$X$47),IF(Dokumentationshilfe!$T60&lt;=Dokumentationshilfe!$AB$47,3+(Dokumentationshilfe!$T60-Dokumentationshilfe!$Z$47)/ABS(Dokumentationshilfe!$AB$47-Dokumentationshilfe!$Z$47),IF(Dokumentationshilfe!$T60&lt;=Dokumentationshilfe!$AD$47,4+(Dokumentationshilfe!$T60-Dokumentationshilfe!$AB$47)/ABS(Dokumentationshilfe!$AD$47-Dokumentationshilfe!$AB$47),IF(Dokumentationshilfe!$T60&lt;=Dokumentationshilfe!$AF$47,5+(Dokumentationshilfe!$T60-Dokumentationshilfe!$AD$47)/ABS(Dokumentationshilfe!$AF$47-Dokumentationshilfe!$AD$47),IF(Dokumentationshilfe!$T60&lt;=Dokumentationshilfe!$AH$47,6+(Dokumentationshilfe!$T60-Dokumentationshilfe!$AF$47)/ABS(Dokumentationshilfe!$AH$47-Dokumentationshilfe!$AF$47),7.1))))))))</f>
        <v>#N/A</v>
      </c>
      <c r="F130" s="8">
        <v>1</v>
      </c>
      <c r="G130" s="8">
        <v>2</v>
      </c>
      <c r="H130" s="8">
        <v>3</v>
      </c>
      <c r="I130" s="8">
        <v>4</v>
      </c>
      <c r="J130" s="8">
        <v>5</v>
      </c>
      <c r="K130" s="8">
        <v>6</v>
      </c>
      <c r="L130" s="9">
        <v>7</v>
      </c>
      <c r="AB130" t="s">
        <v>254</v>
      </c>
      <c r="AC130" t="s">
        <v>245</v>
      </c>
      <c r="AD130">
        <v>9.9999999999999998E-13</v>
      </c>
    </row>
    <row r="131" spans="4:30" x14ac:dyDescent="0.2">
      <c r="D131" s="8">
        <v>13</v>
      </c>
      <c r="E131" s="8" t="e">
        <f>IF(Dokumentationshilfe!$T61="",NA(),IF(Dokumentationshilfe!$T61&lt;Dokumentationshilfe!$V$47,0.9,IF(Dokumentationshilfe!$T61&lt;=Dokumentationshilfe!$X$47,1+(Dokumentationshilfe!$T61-Dokumentationshilfe!$V$47)/ABS(Dokumentationshilfe!$X$47-Dokumentationshilfe!$V$47),IF(Dokumentationshilfe!$T61&lt;=Dokumentationshilfe!$Z$47,2+(Dokumentationshilfe!$T61-Dokumentationshilfe!$X$47)/ABS(Dokumentationshilfe!$Z$47-Dokumentationshilfe!$X$47),IF(Dokumentationshilfe!$T61&lt;=Dokumentationshilfe!$AB$47,3+(Dokumentationshilfe!$T61-Dokumentationshilfe!$Z$47)/ABS(Dokumentationshilfe!$AB$47-Dokumentationshilfe!$Z$47),IF(Dokumentationshilfe!$T61&lt;=Dokumentationshilfe!$AD$47,4+(Dokumentationshilfe!$T61-Dokumentationshilfe!$AB$47)/ABS(Dokumentationshilfe!$AD$47-Dokumentationshilfe!$AB$47),IF(Dokumentationshilfe!$T61&lt;=Dokumentationshilfe!$AF$47,5+(Dokumentationshilfe!$T61-Dokumentationshilfe!$AD$47)/ABS(Dokumentationshilfe!$AF$47-Dokumentationshilfe!$AD$47),IF(Dokumentationshilfe!$T61&lt;=Dokumentationshilfe!$AH$47,6+(Dokumentationshilfe!$T61-Dokumentationshilfe!$AF$47)/ABS(Dokumentationshilfe!$AH$47-Dokumentationshilfe!$AF$47),7.1))))))))</f>
        <v>#N/A</v>
      </c>
      <c r="F131" s="8">
        <v>1</v>
      </c>
      <c r="G131" s="8">
        <v>2</v>
      </c>
      <c r="H131" s="8">
        <v>3</v>
      </c>
      <c r="I131" s="8">
        <v>4</v>
      </c>
      <c r="J131" s="8">
        <v>5</v>
      </c>
      <c r="K131" s="8">
        <v>6</v>
      </c>
      <c r="L131" s="9">
        <v>7</v>
      </c>
      <c r="AB131" t="s">
        <v>254</v>
      </c>
      <c r="AC131" t="s">
        <v>62</v>
      </c>
      <c r="AD131">
        <v>1.0000000000000001E-9</v>
      </c>
    </row>
    <row r="132" spans="4:30" x14ac:dyDescent="0.2">
      <c r="D132" s="8">
        <v>14</v>
      </c>
      <c r="E132" s="8" t="e">
        <f>IF(Dokumentationshilfe!$T62="",NA(),IF(Dokumentationshilfe!$T62&lt;Dokumentationshilfe!$V$47,0.9,IF(Dokumentationshilfe!$T62&lt;=Dokumentationshilfe!$X$47,1+(Dokumentationshilfe!$T62-Dokumentationshilfe!$V$47)/ABS(Dokumentationshilfe!$X$47-Dokumentationshilfe!$V$47),IF(Dokumentationshilfe!$T62&lt;=Dokumentationshilfe!$Z$47,2+(Dokumentationshilfe!$T62-Dokumentationshilfe!$X$47)/ABS(Dokumentationshilfe!$Z$47-Dokumentationshilfe!$X$47),IF(Dokumentationshilfe!$T62&lt;=Dokumentationshilfe!$AB$47,3+(Dokumentationshilfe!$T62-Dokumentationshilfe!$Z$47)/ABS(Dokumentationshilfe!$AB$47-Dokumentationshilfe!$Z$47),IF(Dokumentationshilfe!$T62&lt;=Dokumentationshilfe!$AD$47,4+(Dokumentationshilfe!$T62-Dokumentationshilfe!$AB$47)/ABS(Dokumentationshilfe!$AD$47-Dokumentationshilfe!$AB$47),IF(Dokumentationshilfe!$T62&lt;=Dokumentationshilfe!$AF$47,5+(Dokumentationshilfe!$T62-Dokumentationshilfe!$AD$47)/ABS(Dokumentationshilfe!$AF$47-Dokumentationshilfe!$AD$47),IF(Dokumentationshilfe!$T62&lt;=Dokumentationshilfe!$AH$47,6+(Dokumentationshilfe!$T62-Dokumentationshilfe!$AF$47)/ABS(Dokumentationshilfe!$AH$47-Dokumentationshilfe!$AF$47),7.1))))))))</f>
        <v>#N/A</v>
      </c>
      <c r="F132" s="8">
        <v>1</v>
      </c>
      <c r="G132" s="8">
        <v>2</v>
      </c>
      <c r="H132" s="8">
        <v>3</v>
      </c>
      <c r="I132" s="8">
        <v>4</v>
      </c>
      <c r="J132" s="8">
        <v>5</v>
      </c>
      <c r="K132" s="8">
        <v>6</v>
      </c>
      <c r="L132" s="9">
        <v>7</v>
      </c>
      <c r="AB132" t="s">
        <v>254</v>
      </c>
      <c r="AC132" t="s">
        <v>46</v>
      </c>
      <c r="AD132">
        <v>9.9999999999999995E-7</v>
      </c>
    </row>
    <row r="133" spans="4:30" x14ac:dyDescent="0.2">
      <c r="D133" s="8">
        <v>15</v>
      </c>
      <c r="E133" s="8" t="e">
        <f>IF(Dokumentationshilfe!$T63="",NA(),IF(Dokumentationshilfe!$T63&lt;Dokumentationshilfe!$V$47,0.9,IF(Dokumentationshilfe!$T63&lt;=Dokumentationshilfe!$X$47,1+(Dokumentationshilfe!$T63-Dokumentationshilfe!$V$47)/ABS(Dokumentationshilfe!$X$47-Dokumentationshilfe!$V$47),IF(Dokumentationshilfe!$T63&lt;=Dokumentationshilfe!$Z$47,2+(Dokumentationshilfe!$T63-Dokumentationshilfe!$X$47)/ABS(Dokumentationshilfe!$Z$47-Dokumentationshilfe!$X$47),IF(Dokumentationshilfe!$T63&lt;=Dokumentationshilfe!$AB$47,3+(Dokumentationshilfe!$T63-Dokumentationshilfe!$Z$47)/ABS(Dokumentationshilfe!$AB$47-Dokumentationshilfe!$Z$47),IF(Dokumentationshilfe!$T63&lt;=Dokumentationshilfe!$AD$47,4+(Dokumentationshilfe!$T63-Dokumentationshilfe!$AB$47)/ABS(Dokumentationshilfe!$AD$47-Dokumentationshilfe!$AB$47),IF(Dokumentationshilfe!$T63&lt;=Dokumentationshilfe!$AF$47,5+(Dokumentationshilfe!$T63-Dokumentationshilfe!$AD$47)/ABS(Dokumentationshilfe!$AF$47-Dokumentationshilfe!$AD$47),IF(Dokumentationshilfe!$T63&lt;=Dokumentationshilfe!$AH$47,6+(Dokumentationshilfe!$T63-Dokumentationshilfe!$AF$47)/ABS(Dokumentationshilfe!$AH$47-Dokumentationshilfe!$AF$47),7.1))))))))</f>
        <v>#N/A</v>
      </c>
      <c r="F133" s="8">
        <v>1</v>
      </c>
      <c r="G133" s="8">
        <v>2</v>
      </c>
      <c r="H133" s="8">
        <v>3</v>
      </c>
      <c r="I133" s="8">
        <v>4</v>
      </c>
      <c r="J133" s="8">
        <v>5</v>
      </c>
      <c r="K133" s="8">
        <v>6</v>
      </c>
      <c r="L133" s="9">
        <v>7</v>
      </c>
      <c r="AB133" t="s">
        <v>254</v>
      </c>
      <c r="AC133" t="s">
        <v>246</v>
      </c>
      <c r="AD133">
        <v>1E-3</v>
      </c>
    </row>
    <row r="134" spans="4:30" x14ac:dyDescent="0.2">
      <c r="D134" s="8">
        <v>16</v>
      </c>
      <c r="E134" s="8" t="e">
        <f>IF(Dokumentationshilfe!$T64="",NA(),IF(Dokumentationshilfe!$T64&lt;Dokumentationshilfe!$V$47,0.9,IF(Dokumentationshilfe!$T64&lt;=Dokumentationshilfe!$X$47,1+(Dokumentationshilfe!$T64-Dokumentationshilfe!$V$47)/ABS(Dokumentationshilfe!$X$47-Dokumentationshilfe!$V$47),IF(Dokumentationshilfe!$T64&lt;=Dokumentationshilfe!$Z$47,2+(Dokumentationshilfe!$T64-Dokumentationshilfe!$X$47)/ABS(Dokumentationshilfe!$Z$47-Dokumentationshilfe!$X$47),IF(Dokumentationshilfe!$T64&lt;=Dokumentationshilfe!$AB$47,3+(Dokumentationshilfe!$T64-Dokumentationshilfe!$Z$47)/ABS(Dokumentationshilfe!$AB$47-Dokumentationshilfe!$Z$47),IF(Dokumentationshilfe!$T64&lt;=Dokumentationshilfe!$AD$47,4+(Dokumentationshilfe!$T64-Dokumentationshilfe!$AB$47)/ABS(Dokumentationshilfe!$AD$47-Dokumentationshilfe!$AB$47),IF(Dokumentationshilfe!$T64&lt;=Dokumentationshilfe!$AF$47,5+(Dokumentationshilfe!$T64-Dokumentationshilfe!$AD$47)/ABS(Dokumentationshilfe!$AF$47-Dokumentationshilfe!$AD$47),IF(Dokumentationshilfe!$T64&lt;=Dokumentationshilfe!$AH$47,6+(Dokumentationshilfe!$T64-Dokumentationshilfe!$AF$47)/ABS(Dokumentationshilfe!$AH$47-Dokumentationshilfe!$AF$47),7.1))))))))</f>
        <v>#N/A</v>
      </c>
      <c r="F134" s="8">
        <v>1</v>
      </c>
      <c r="G134" s="8">
        <v>2</v>
      </c>
      <c r="H134" s="8">
        <v>3</v>
      </c>
      <c r="I134" s="8">
        <v>4</v>
      </c>
      <c r="J134" s="8">
        <v>5</v>
      </c>
      <c r="K134" s="8">
        <v>6</v>
      </c>
      <c r="L134" s="9">
        <v>7</v>
      </c>
      <c r="AB134" t="s">
        <v>254</v>
      </c>
      <c r="AC134" t="s">
        <v>160</v>
      </c>
      <c r="AD134">
        <v>1</v>
      </c>
    </row>
    <row r="135" spans="4:30" x14ac:dyDescent="0.2">
      <c r="D135" s="8">
        <v>17</v>
      </c>
      <c r="E135" s="8" t="e">
        <f>IF(Dokumentationshilfe!$T65="",NA(),IF(Dokumentationshilfe!$T65&lt;Dokumentationshilfe!$V$47,0.9,IF(Dokumentationshilfe!$T65&lt;=Dokumentationshilfe!$X$47,1+(Dokumentationshilfe!$T65-Dokumentationshilfe!$V$47)/ABS(Dokumentationshilfe!$X$47-Dokumentationshilfe!$V$47),IF(Dokumentationshilfe!$T65&lt;=Dokumentationshilfe!$Z$47,2+(Dokumentationshilfe!$T65-Dokumentationshilfe!$X$47)/ABS(Dokumentationshilfe!$Z$47-Dokumentationshilfe!$X$47),IF(Dokumentationshilfe!$T65&lt;=Dokumentationshilfe!$AB$47,3+(Dokumentationshilfe!$T65-Dokumentationshilfe!$Z$47)/ABS(Dokumentationshilfe!$AB$47-Dokumentationshilfe!$Z$47),IF(Dokumentationshilfe!$T65&lt;=Dokumentationshilfe!$AD$47,4+(Dokumentationshilfe!$T65-Dokumentationshilfe!$AB$47)/ABS(Dokumentationshilfe!$AD$47-Dokumentationshilfe!$AB$47),IF(Dokumentationshilfe!$T65&lt;=Dokumentationshilfe!$AF$47,5+(Dokumentationshilfe!$T65-Dokumentationshilfe!$AD$47)/ABS(Dokumentationshilfe!$AF$47-Dokumentationshilfe!$AD$47),IF(Dokumentationshilfe!$T65&lt;=Dokumentationshilfe!$AH$47,6+(Dokumentationshilfe!$T65-Dokumentationshilfe!$AF$47)/ABS(Dokumentationshilfe!$AH$47-Dokumentationshilfe!$AF$47),7.1))))))))</f>
        <v>#N/A</v>
      </c>
      <c r="F135" s="8">
        <v>1</v>
      </c>
      <c r="G135" s="8">
        <v>2</v>
      </c>
      <c r="H135" s="8">
        <v>3</v>
      </c>
      <c r="I135" s="8">
        <v>4</v>
      </c>
      <c r="J135" s="8">
        <v>5</v>
      </c>
      <c r="K135" s="8">
        <v>6</v>
      </c>
      <c r="L135" s="9">
        <v>7</v>
      </c>
      <c r="AB135" t="s">
        <v>254</v>
      </c>
      <c r="AC135" t="s">
        <v>248</v>
      </c>
      <c r="AD135">
        <v>1000</v>
      </c>
    </row>
    <row r="136" spans="4:30" x14ac:dyDescent="0.2">
      <c r="D136" s="8">
        <v>18</v>
      </c>
      <c r="E136" s="8" t="e">
        <f>IF(Dokumentationshilfe!$T66="",NA(),IF(Dokumentationshilfe!$T66&lt;Dokumentationshilfe!$V$47,0.9,IF(Dokumentationshilfe!$T66&lt;=Dokumentationshilfe!$X$47,1+(Dokumentationshilfe!$T66-Dokumentationshilfe!$V$47)/ABS(Dokumentationshilfe!$X$47-Dokumentationshilfe!$V$47),IF(Dokumentationshilfe!$T66&lt;=Dokumentationshilfe!$Z$47,2+(Dokumentationshilfe!$T66-Dokumentationshilfe!$X$47)/ABS(Dokumentationshilfe!$Z$47-Dokumentationshilfe!$X$47),IF(Dokumentationshilfe!$T66&lt;=Dokumentationshilfe!$AB$47,3+(Dokumentationshilfe!$T66-Dokumentationshilfe!$Z$47)/ABS(Dokumentationshilfe!$AB$47-Dokumentationshilfe!$Z$47),IF(Dokumentationshilfe!$T66&lt;=Dokumentationshilfe!$AD$47,4+(Dokumentationshilfe!$T66-Dokumentationshilfe!$AB$47)/ABS(Dokumentationshilfe!$AD$47-Dokumentationshilfe!$AB$47),IF(Dokumentationshilfe!$T66&lt;=Dokumentationshilfe!$AF$47,5+(Dokumentationshilfe!$T66-Dokumentationshilfe!$AD$47)/ABS(Dokumentationshilfe!$AF$47-Dokumentationshilfe!$AD$47),IF(Dokumentationshilfe!$T66&lt;=Dokumentationshilfe!$AH$47,6+(Dokumentationshilfe!$T66-Dokumentationshilfe!$AF$47)/ABS(Dokumentationshilfe!$AH$47-Dokumentationshilfe!$AF$47),7.1))))))))</f>
        <v>#N/A</v>
      </c>
      <c r="F136" s="8">
        <v>1</v>
      </c>
      <c r="G136" s="8">
        <v>2</v>
      </c>
      <c r="H136" s="8">
        <v>3</v>
      </c>
      <c r="I136" s="8">
        <v>4</v>
      </c>
      <c r="J136" s="8">
        <v>5</v>
      </c>
      <c r="K136" s="8">
        <v>6</v>
      </c>
      <c r="L136" s="9">
        <v>7</v>
      </c>
      <c r="AB136" t="s">
        <v>254</v>
      </c>
      <c r="AC136" t="s">
        <v>250</v>
      </c>
      <c r="AD136">
        <v>9.9999999999999998E-13</v>
      </c>
    </row>
    <row r="137" spans="4:30" x14ac:dyDescent="0.2">
      <c r="D137" s="8">
        <v>19</v>
      </c>
      <c r="E137" s="8" t="e">
        <f>IF(Dokumentationshilfe!$T67="",NA(),IF(Dokumentationshilfe!$T67&lt;Dokumentationshilfe!$V$47,0.9,IF(Dokumentationshilfe!$T67&lt;=Dokumentationshilfe!$X$47,1+(Dokumentationshilfe!$T67-Dokumentationshilfe!$V$47)/ABS(Dokumentationshilfe!$X$47-Dokumentationshilfe!$V$47),IF(Dokumentationshilfe!$T67&lt;=Dokumentationshilfe!$Z$47,2+(Dokumentationshilfe!$T67-Dokumentationshilfe!$X$47)/ABS(Dokumentationshilfe!$Z$47-Dokumentationshilfe!$X$47),IF(Dokumentationshilfe!$T67&lt;=Dokumentationshilfe!$AB$47,3+(Dokumentationshilfe!$T67-Dokumentationshilfe!$Z$47)/ABS(Dokumentationshilfe!$AB$47-Dokumentationshilfe!$Z$47),IF(Dokumentationshilfe!$T67&lt;=Dokumentationshilfe!$AD$47,4+(Dokumentationshilfe!$T67-Dokumentationshilfe!$AB$47)/ABS(Dokumentationshilfe!$AD$47-Dokumentationshilfe!$AB$47),IF(Dokumentationshilfe!$T67&lt;=Dokumentationshilfe!$AF$47,5+(Dokumentationshilfe!$T67-Dokumentationshilfe!$AD$47)/ABS(Dokumentationshilfe!$AF$47-Dokumentationshilfe!$AD$47),IF(Dokumentationshilfe!$T67&lt;=Dokumentationshilfe!$AH$47,6+(Dokumentationshilfe!$T67-Dokumentationshilfe!$AF$47)/ABS(Dokumentationshilfe!$AH$47-Dokumentationshilfe!$AF$47),7.1))))))))</f>
        <v>#N/A</v>
      </c>
      <c r="F137" s="8">
        <v>1</v>
      </c>
      <c r="G137" s="8">
        <v>2</v>
      </c>
      <c r="H137" s="8">
        <v>3</v>
      </c>
      <c r="I137" s="8">
        <v>4</v>
      </c>
      <c r="J137" s="8">
        <v>5</v>
      </c>
      <c r="K137" s="8">
        <v>6</v>
      </c>
      <c r="L137" s="9">
        <v>7</v>
      </c>
      <c r="AB137" t="s">
        <v>254</v>
      </c>
      <c r="AC137" t="s">
        <v>252</v>
      </c>
      <c r="AD137">
        <v>1.0000000000000001E-9</v>
      </c>
    </row>
    <row r="138" spans="4:30" x14ac:dyDescent="0.2">
      <c r="D138" s="8">
        <v>20</v>
      </c>
      <c r="E138" s="8" t="e">
        <f>IF(Dokumentationshilfe!$T68="",NA(),IF(Dokumentationshilfe!$T68&lt;Dokumentationshilfe!$V$47,0.9,IF(Dokumentationshilfe!$T68&lt;=Dokumentationshilfe!$X$47,1+(Dokumentationshilfe!$T68-Dokumentationshilfe!$V$47)/ABS(Dokumentationshilfe!$X$47-Dokumentationshilfe!$V$47),IF(Dokumentationshilfe!$T68&lt;=Dokumentationshilfe!$Z$47,2+(Dokumentationshilfe!$T68-Dokumentationshilfe!$X$47)/ABS(Dokumentationshilfe!$Z$47-Dokumentationshilfe!$X$47),IF(Dokumentationshilfe!$T68&lt;=Dokumentationshilfe!$AB$47,3+(Dokumentationshilfe!$T68-Dokumentationshilfe!$Z$47)/ABS(Dokumentationshilfe!$AB$47-Dokumentationshilfe!$Z$47),IF(Dokumentationshilfe!$T68&lt;=Dokumentationshilfe!$AD$47,4+(Dokumentationshilfe!$T68-Dokumentationshilfe!$AB$47)/ABS(Dokumentationshilfe!$AD$47-Dokumentationshilfe!$AB$47),IF(Dokumentationshilfe!$T68&lt;=Dokumentationshilfe!$AF$47,5+(Dokumentationshilfe!$T68-Dokumentationshilfe!$AD$47)/ABS(Dokumentationshilfe!$AF$47-Dokumentationshilfe!$AD$47),IF(Dokumentationshilfe!$T68&lt;=Dokumentationshilfe!$AH$47,6+(Dokumentationshilfe!$T68-Dokumentationshilfe!$AF$47)/ABS(Dokumentationshilfe!$AH$47-Dokumentationshilfe!$AF$47),7.1))))))))</f>
        <v>#N/A</v>
      </c>
      <c r="F138" s="8">
        <v>1</v>
      </c>
      <c r="G138" s="8">
        <v>2</v>
      </c>
      <c r="H138" s="8">
        <v>3</v>
      </c>
      <c r="I138" s="8">
        <v>4</v>
      </c>
      <c r="J138" s="8">
        <v>5</v>
      </c>
      <c r="K138" s="8">
        <v>6</v>
      </c>
      <c r="L138" s="9">
        <v>7</v>
      </c>
      <c r="AB138" t="s">
        <v>254</v>
      </c>
      <c r="AC138" t="s">
        <v>253</v>
      </c>
      <c r="AD138">
        <v>9.9999999999999995E-7</v>
      </c>
    </row>
    <row r="139" spans="4:30" x14ac:dyDescent="0.2">
      <c r="D139" s="8">
        <v>21</v>
      </c>
      <c r="E139" s="8" t="e">
        <f>IF(Dokumentationshilfe!$T69="",NA(),IF(Dokumentationshilfe!$T69&lt;Dokumentationshilfe!$V$47,0.9,IF(Dokumentationshilfe!$T69&lt;=Dokumentationshilfe!$X$47,1+(Dokumentationshilfe!$T69-Dokumentationshilfe!$V$47)/ABS(Dokumentationshilfe!$X$47-Dokumentationshilfe!$V$47),IF(Dokumentationshilfe!$T69&lt;=Dokumentationshilfe!$Z$47,2+(Dokumentationshilfe!$T69-Dokumentationshilfe!$X$47)/ABS(Dokumentationshilfe!$Z$47-Dokumentationshilfe!$X$47),IF(Dokumentationshilfe!$T69&lt;=Dokumentationshilfe!$AB$47,3+(Dokumentationshilfe!$T69-Dokumentationshilfe!$Z$47)/ABS(Dokumentationshilfe!$AB$47-Dokumentationshilfe!$Z$47),IF(Dokumentationshilfe!$T69&lt;=Dokumentationshilfe!$AD$47,4+(Dokumentationshilfe!$T69-Dokumentationshilfe!$AB$47)/ABS(Dokumentationshilfe!$AD$47-Dokumentationshilfe!$AB$47),IF(Dokumentationshilfe!$T69&lt;=Dokumentationshilfe!$AF$47,5+(Dokumentationshilfe!$T69-Dokumentationshilfe!$AD$47)/ABS(Dokumentationshilfe!$AF$47-Dokumentationshilfe!$AD$47),IF(Dokumentationshilfe!$T69&lt;=Dokumentationshilfe!$AH$47,6+(Dokumentationshilfe!$T69-Dokumentationshilfe!$AF$47)/ABS(Dokumentationshilfe!$AH$47-Dokumentationshilfe!$AF$47),7.1))))))))</f>
        <v>#N/A</v>
      </c>
      <c r="F139" s="8">
        <v>1</v>
      </c>
      <c r="G139" s="8">
        <v>2</v>
      </c>
      <c r="H139" s="8">
        <v>3</v>
      </c>
      <c r="I139" s="8">
        <v>4</v>
      </c>
      <c r="J139" s="8">
        <v>5</v>
      </c>
      <c r="K139" s="8">
        <v>6</v>
      </c>
      <c r="L139" s="9">
        <v>7</v>
      </c>
      <c r="AB139" t="s">
        <v>254</v>
      </c>
      <c r="AC139" t="s">
        <v>97</v>
      </c>
      <c r="AD139">
        <v>1E-3</v>
      </c>
    </row>
    <row r="140" spans="4:30" x14ac:dyDescent="0.2">
      <c r="D140" s="8">
        <v>22</v>
      </c>
      <c r="E140" s="8" t="e">
        <f>IF(Dokumentationshilfe!$T70="",NA(),IF(Dokumentationshilfe!$T70&lt;Dokumentationshilfe!$V$47,0.9,IF(Dokumentationshilfe!$T70&lt;=Dokumentationshilfe!$X$47,1+(Dokumentationshilfe!$T70-Dokumentationshilfe!$V$47)/ABS(Dokumentationshilfe!$X$47-Dokumentationshilfe!$V$47),IF(Dokumentationshilfe!$T70&lt;=Dokumentationshilfe!$Z$47,2+(Dokumentationshilfe!$T70-Dokumentationshilfe!$X$47)/ABS(Dokumentationshilfe!$Z$47-Dokumentationshilfe!$X$47),IF(Dokumentationshilfe!$T70&lt;=Dokumentationshilfe!$AB$47,3+(Dokumentationshilfe!$T70-Dokumentationshilfe!$Z$47)/ABS(Dokumentationshilfe!$AB$47-Dokumentationshilfe!$Z$47),IF(Dokumentationshilfe!$T70&lt;=Dokumentationshilfe!$AD$47,4+(Dokumentationshilfe!$T70-Dokumentationshilfe!$AB$47)/ABS(Dokumentationshilfe!$AD$47-Dokumentationshilfe!$AB$47),IF(Dokumentationshilfe!$T70&lt;=Dokumentationshilfe!$AF$47,5+(Dokumentationshilfe!$T70-Dokumentationshilfe!$AD$47)/ABS(Dokumentationshilfe!$AF$47-Dokumentationshilfe!$AD$47),IF(Dokumentationshilfe!$T70&lt;=Dokumentationshilfe!$AH$47,6+(Dokumentationshilfe!$T70-Dokumentationshilfe!$AF$47)/ABS(Dokumentationshilfe!$AH$47-Dokumentationshilfe!$AF$47),7.1))))))))</f>
        <v>#N/A</v>
      </c>
      <c r="F140" s="8">
        <v>1</v>
      </c>
      <c r="G140" s="8">
        <v>2</v>
      </c>
      <c r="H140" s="8">
        <v>3</v>
      </c>
      <c r="I140" s="8">
        <v>4</v>
      </c>
      <c r="J140" s="8">
        <v>5</v>
      </c>
      <c r="K140" s="8">
        <v>6</v>
      </c>
      <c r="L140" s="9">
        <v>7</v>
      </c>
      <c r="AB140" t="s">
        <v>254</v>
      </c>
      <c r="AC140" t="s">
        <v>254</v>
      </c>
      <c r="AD140">
        <v>1</v>
      </c>
    </row>
    <row r="141" spans="4:30" x14ac:dyDescent="0.2">
      <c r="D141" s="8">
        <v>23</v>
      </c>
      <c r="E141" s="8" t="e">
        <f>IF(Dokumentationshilfe!$T71="",NA(),IF(Dokumentationshilfe!$T71&lt;Dokumentationshilfe!$V$47,0.9,IF(Dokumentationshilfe!$T71&lt;=Dokumentationshilfe!$X$47,1+(Dokumentationshilfe!$T71-Dokumentationshilfe!$V$47)/ABS(Dokumentationshilfe!$X$47-Dokumentationshilfe!$V$47),IF(Dokumentationshilfe!$T71&lt;=Dokumentationshilfe!$Z$47,2+(Dokumentationshilfe!$T71-Dokumentationshilfe!$X$47)/ABS(Dokumentationshilfe!$Z$47-Dokumentationshilfe!$X$47),IF(Dokumentationshilfe!$T71&lt;=Dokumentationshilfe!$AB$47,3+(Dokumentationshilfe!$T71-Dokumentationshilfe!$Z$47)/ABS(Dokumentationshilfe!$AB$47-Dokumentationshilfe!$Z$47),IF(Dokumentationshilfe!$T71&lt;=Dokumentationshilfe!$AD$47,4+(Dokumentationshilfe!$T71-Dokumentationshilfe!$AB$47)/ABS(Dokumentationshilfe!$AD$47-Dokumentationshilfe!$AB$47),IF(Dokumentationshilfe!$T71&lt;=Dokumentationshilfe!$AF$47,5+(Dokumentationshilfe!$T71-Dokumentationshilfe!$AD$47)/ABS(Dokumentationshilfe!$AF$47-Dokumentationshilfe!$AD$47),IF(Dokumentationshilfe!$T71&lt;=Dokumentationshilfe!$AH$47,6+(Dokumentationshilfe!$T71-Dokumentationshilfe!$AF$47)/ABS(Dokumentationshilfe!$AH$47-Dokumentationshilfe!$AF$47),7.1))))))))</f>
        <v>#N/A</v>
      </c>
      <c r="F141" s="8">
        <v>1</v>
      </c>
      <c r="G141" s="8">
        <v>2</v>
      </c>
      <c r="H141" s="8">
        <v>3</v>
      </c>
      <c r="I141" s="8">
        <v>4</v>
      </c>
      <c r="J141" s="8">
        <v>5</v>
      </c>
      <c r="K141" s="8">
        <v>6</v>
      </c>
      <c r="L141" s="9">
        <v>7</v>
      </c>
    </row>
    <row r="142" spans="4:30" x14ac:dyDescent="0.2">
      <c r="D142" s="8">
        <v>24</v>
      </c>
      <c r="E142" s="8" t="e">
        <f>IF(Dokumentationshilfe!$T72="",NA(),IF(Dokumentationshilfe!$T72&lt;Dokumentationshilfe!$V$47,0.9,IF(Dokumentationshilfe!$T72&lt;=Dokumentationshilfe!$X$47,1+(Dokumentationshilfe!$T72-Dokumentationshilfe!$V$47)/ABS(Dokumentationshilfe!$X$47-Dokumentationshilfe!$V$47),IF(Dokumentationshilfe!$T72&lt;=Dokumentationshilfe!$Z$47,2+(Dokumentationshilfe!$T72-Dokumentationshilfe!$X$47)/ABS(Dokumentationshilfe!$Z$47-Dokumentationshilfe!$X$47),IF(Dokumentationshilfe!$T72&lt;=Dokumentationshilfe!$AB$47,3+(Dokumentationshilfe!$T72-Dokumentationshilfe!$Z$47)/ABS(Dokumentationshilfe!$AB$47-Dokumentationshilfe!$Z$47),IF(Dokumentationshilfe!$T72&lt;=Dokumentationshilfe!$AD$47,4+(Dokumentationshilfe!$T72-Dokumentationshilfe!$AB$47)/ABS(Dokumentationshilfe!$AD$47-Dokumentationshilfe!$AB$47),IF(Dokumentationshilfe!$T72&lt;=Dokumentationshilfe!$AF$47,5+(Dokumentationshilfe!$T72-Dokumentationshilfe!$AD$47)/ABS(Dokumentationshilfe!$AF$47-Dokumentationshilfe!$AD$47),IF(Dokumentationshilfe!$T72&lt;=Dokumentationshilfe!$AH$47,6+(Dokumentationshilfe!$T72-Dokumentationshilfe!$AF$47)/ABS(Dokumentationshilfe!$AH$47-Dokumentationshilfe!$AF$47),7.1))))))))</f>
        <v>#N/A</v>
      </c>
      <c r="F142" s="8">
        <v>1</v>
      </c>
      <c r="G142" s="8">
        <v>2</v>
      </c>
      <c r="H142" s="8">
        <v>3</v>
      </c>
      <c r="I142" s="8">
        <v>4</v>
      </c>
      <c r="J142" s="8">
        <v>5</v>
      </c>
      <c r="K142" s="8">
        <v>6</v>
      </c>
      <c r="L142" s="9">
        <v>7</v>
      </c>
    </row>
    <row r="143" spans="4:30" ht="13.5" thickBot="1" x14ac:dyDescent="0.25">
      <c r="D143" s="11">
        <v>25</v>
      </c>
      <c r="E143" s="8" t="e">
        <f>IF(Dokumentationshilfe!$T73="",NA(),IF(Dokumentationshilfe!$T73&lt;Dokumentationshilfe!$V$47,0.9,IF(Dokumentationshilfe!$T73&lt;=Dokumentationshilfe!$X$47,1+(Dokumentationshilfe!$T73-Dokumentationshilfe!$V$47)/ABS(Dokumentationshilfe!$X$47-Dokumentationshilfe!$V$47),IF(Dokumentationshilfe!$T73&lt;=Dokumentationshilfe!$Z$47,2+(Dokumentationshilfe!$T73-Dokumentationshilfe!$X$47)/ABS(Dokumentationshilfe!$Z$47-Dokumentationshilfe!$X$47),IF(Dokumentationshilfe!$T73&lt;=Dokumentationshilfe!$AB$47,3+(Dokumentationshilfe!$T73-Dokumentationshilfe!$Z$47)/ABS(Dokumentationshilfe!$AB$47-Dokumentationshilfe!$Z$47),IF(Dokumentationshilfe!$T73&lt;=Dokumentationshilfe!$AD$47,4+(Dokumentationshilfe!$T73-Dokumentationshilfe!$AB$47)/ABS(Dokumentationshilfe!$AD$47-Dokumentationshilfe!$AB$47),IF(Dokumentationshilfe!$T73&lt;=Dokumentationshilfe!$AF$47,5+(Dokumentationshilfe!$T73-Dokumentationshilfe!$AD$47)/ABS(Dokumentationshilfe!$AF$47-Dokumentationshilfe!$AD$47),IF(Dokumentationshilfe!$T73&lt;=Dokumentationshilfe!$AH$47,6+(Dokumentationshilfe!$T73-Dokumentationshilfe!$AF$47)/ABS(Dokumentationshilfe!$AH$47-Dokumentationshilfe!$AF$47),7.1))))))))</f>
        <v>#N/A</v>
      </c>
      <c r="F143" s="11">
        <v>1</v>
      </c>
      <c r="G143" s="11">
        <v>2</v>
      </c>
      <c r="H143" s="11">
        <v>3</v>
      </c>
      <c r="I143" s="11">
        <v>4</v>
      </c>
      <c r="J143" s="11">
        <v>5</v>
      </c>
      <c r="K143" s="11">
        <v>6</v>
      </c>
      <c r="L143" s="12">
        <v>7</v>
      </c>
    </row>
    <row r="144" spans="4:30" ht="13.5" thickBot="1" x14ac:dyDescent="0.25"/>
    <row r="145" spans="4:14" x14ac:dyDescent="0.2">
      <c r="D145" s="2" t="s">
        <v>11</v>
      </c>
      <c r="E145" s="2" t="s">
        <v>20</v>
      </c>
      <c r="F145" s="13" t="s">
        <v>12</v>
      </c>
      <c r="G145" s="13" t="s">
        <v>13</v>
      </c>
      <c r="H145" s="13" t="s">
        <v>14</v>
      </c>
      <c r="I145" s="13" t="s">
        <v>15</v>
      </c>
      <c r="J145" s="13" t="s">
        <v>16</v>
      </c>
      <c r="K145" s="13" t="s">
        <v>17</v>
      </c>
      <c r="L145" s="14" t="s">
        <v>18</v>
      </c>
      <c r="N145">
        <v>2.2999999999999998</v>
      </c>
    </row>
    <row r="146" spans="4:14" x14ac:dyDescent="0.2">
      <c r="L146" s="7"/>
      <c r="N146" t="s">
        <v>206</v>
      </c>
    </row>
    <row r="147" spans="4:14" x14ac:dyDescent="0.2">
      <c r="D147" s="8">
        <v>1</v>
      </c>
      <c r="E147" s="8" t="e">
        <f>IF(Dokumentationshilfe!$AL49="",NA(),IF(Dokumentationshilfe!$AL49&lt;Dokumentationshilfe!$AN$47,0.9,IF(Dokumentationshilfe!$AL49&lt;=Dokumentationshilfe!$AP$47,1+(Dokumentationshilfe!$AL49-Dokumentationshilfe!$AN$47)/ABS(Dokumentationshilfe!$AP$47-Dokumentationshilfe!$AN$47),IF(Dokumentationshilfe!$AL49&lt;=Dokumentationshilfe!$AR$47,2+(Dokumentationshilfe!$AL49-Dokumentationshilfe!$AP$47)/ABS(Dokumentationshilfe!$AR$47-Dokumentationshilfe!$AP$47),IF(Dokumentationshilfe!$AL49&lt;=Dokumentationshilfe!$AT$47,3+(Dokumentationshilfe!$AL49-Dokumentationshilfe!$AR$47)/ABS(Dokumentationshilfe!$AT$47-Dokumentationshilfe!$AR$47),IF(Dokumentationshilfe!$AL49&lt;=Dokumentationshilfe!$AV$47,4+(Dokumentationshilfe!$AL49-Dokumentationshilfe!$AT$47)/ABS(Dokumentationshilfe!$AV$47-Dokumentationshilfe!$AT$47),IF(Dokumentationshilfe!$AL49&lt;=Dokumentationshilfe!$AX$47,5+(Dokumentationshilfe!$AL49-Dokumentationshilfe!$AV$47)/ABS(Dokumentationshilfe!$AX$47-Dokumentationshilfe!$AV$47),IF(Dokumentationshilfe!$AL49&lt;=Dokumentationshilfe!$AZ$47,6+(Dokumentationshilfe!$AL49-Dokumentationshilfe!$AX$47)/ABS(Dokumentationshilfe!$AZ$47-Dokumentationshilfe!$AX$47),7.1))))))))</f>
        <v>#N/A</v>
      </c>
      <c r="F147" s="8">
        <v>1</v>
      </c>
      <c r="G147" s="8">
        <v>2</v>
      </c>
      <c r="H147" s="8">
        <v>3</v>
      </c>
      <c r="I147" s="8">
        <v>4</v>
      </c>
      <c r="J147" s="8">
        <v>5</v>
      </c>
      <c r="K147" s="8">
        <v>6</v>
      </c>
      <c r="L147" s="9">
        <v>7</v>
      </c>
      <c r="N147" t="s">
        <v>206</v>
      </c>
    </row>
    <row r="148" spans="4:14" x14ac:dyDescent="0.2">
      <c r="D148" s="8">
        <v>2</v>
      </c>
      <c r="E148" s="8" t="e">
        <f>IF(Dokumentationshilfe!$AL50="",NA(),IF(ABS((Dokumentationshilfe!$AL50-Dokumentationshilfe!$AT$47)/Dokumentationshilfe!$AV$44)&gt;3.5,3.5*(Dokumentationshilfe!$AL50-Dokumentationshilfe!$AT$47)/ABS(Dokumentationshilfe!$AL50-Dokumentationshilfe!$AT$47)+4,(Dokumentationshilfe!$AL50-Dokumentationshilfe!$AT$47)/Dokumentationshilfe!$AV$44+4))</f>
        <v>#N/A</v>
      </c>
      <c r="F148" s="8">
        <v>1</v>
      </c>
      <c r="G148" s="8">
        <v>2</v>
      </c>
      <c r="H148" s="8">
        <v>3</v>
      </c>
      <c r="I148" s="8">
        <v>4</v>
      </c>
      <c r="J148" s="8">
        <v>5</v>
      </c>
      <c r="K148" s="8">
        <v>6</v>
      </c>
      <c r="L148" s="9">
        <v>7</v>
      </c>
    </row>
    <row r="149" spans="4:14" x14ac:dyDescent="0.2">
      <c r="D149" s="8">
        <v>3</v>
      </c>
      <c r="E149" s="8" t="e">
        <f>IF(Dokumentationshilfe!$AL51="",NA(),IF(ABS((Dokumentationshilfe!$AL51-Dokumentationshilfe!$AT$47)/Dokumentationshilfe!$AV$44)&gt;3.5,3.5*(Dokumentationshilfe!$AL51-Dokumentationshilfe!$AT$47)/ABS(Dokumentationshilfe!$AL51-Dokumentationshilfe!$AT$47)+4,(Dokumentationshilfe!$AL51-Dokumentationshilfe!$AT$47)/Dokumentationshilfe!$AV$44+4))</f>
        <v>#N/A</v>
      </c>
      <c r="F149" s="8">
        <v>1</v>
      </c>
      <c r="G149" s="8">
        <v>2</v>
      </c>
      <c r="H149" s="8">
        <v>3</v>
      </c>
      <c r="I149" s="8">
        <v>4</v>
      </c>
      <c r="J149" s="8">
        <v>5</v>
      </c>
      <c r="K149" s="8">
        <v>6</v>
      </c>
      <c r="L149" s="9">
        <v>7</v>
      </c>
    </row>
    <row r="150" spans="4:14" x14ac:dyDescent="0.2">
      <c r="D150" s="8">
        <v>4</v>
      </c>
      <c r="E150" s="8" t="e">
        <f>IF(Dokumentationshilfe!$AL52="",NA(),IF(ABS((Dokumentationshilfe!$AL52-Dokumentationshilfe!$AT$47)/Dokumentationshilfe!$AV$44)&gt;3.5,3.5*(Dokumentationshilfe!$AL52-Dokumentationshilfe!$AT$47)/ABS(Dokumentationshilfe!$AL52-Dokumentationshilfe!$AT$47)+4,(Dokumentationshilfe!$AL52-Dokumentationshilfe!$AT$47)/Dokumentationshilfe!$AV$44+4))</f>
        <v>#N/A</v>
      </c>
      <c r="F150" s="8">
        <v>1</v>
      </c>
      <c r="G150" s="8">
        <v>2</v>
      </c>
      <c r="H150" s="8">
        <v>3</v>
      </c>
      <c r="I150" s="8">
        <v>4</v>
      </c>
      <c r="J150" s="8">
        <v>5</v>
      </c>
      <c r="K150" s="8">
        <v>6</v>
      </c>
      <c r="L150" s="9">
        <v>7</v>
      </c>
    </row>
    <row r="151" spans="4:14" x14ac:dyDescent="0.2">
      <c r="D151" s="8">
        <v>5</v>
      </c>
      <c r="E151" s="8" t="e">
        <f>IF(Dokumentationshilfe!$AL53="",NA(),IF(ABS((Dokumentationshilfe!$AL53-Dokumentationshilfe!$AT$47)/Dokumentationshilfe!$AV$44)&gt;3.5,3.5*(Dokumentationshilfe!$AL53-Dokumentationshilfe!$AT$47)/ABS(Dokumentationshilfe!$AL53-Dokumentationshilfe!$AT$47)+4,(Dokumentationshilfe!$AL53-Dokumentationshilfe!$AT$47)/Dokumentationshilfe!$AV$44+4))</f>
        <v>#N/A</v>
      </c>
      <c r="F151" s="8">
        <v>1</v>
      </c>
      <c r="G151" s="8">
        <v>2</v>
      </c>
      <c r="H151" s="8">
        <v>3</v>
      </c>
      <c r="I151" s="8">
        <v>4</v>
      </c>
      <c r="J151" s="8">
        <v>5</v>
      </c>
      <c r="K151" s="8">
        <v>6</v>
      </c>
      <c r="L151" s="9">
        <v>7</v>
      </c>
    </row>
    <row r="152" spans="4:14" x14ac:dyDescent="0.2">
      <c r="D152" s="8">
        <v>6</v>
      </c>
      <c r="E152" s="8" t="e">
        <f>IF(Dokumentationshilfe!$AL54="",NA(),IF(ABS((Dokumentationshilfe!$AL54-Dokumentationshilfe!$AT$47)/Dokumentationshilfe!$AV$44)&gt;3.5,3.5*(Dokumentationshilfe!$AL54-Dokumentationshilfe!$AT$47)/ABS(Dokumentationshilfe!$AL54-Dokumentationshilfe!$AT$47)+4,(Dokumentationshilfe!$AL54-Dokumentationshilfe!$AT$47)/Dokumentationshilfe!$AV$44+4))</f>
        <v>#N/A</v>
      </c>
      <c r="F152" s="8">
        <v>1</v>
      </c>
      <c r="G152" s="8">
        <v>2</v>
      </c>
      <c r="H152" s="8">
        <v>3</v>
      </c>
      <c r="I152" s="8">
        <v>4</v>
      </c>
      <c r="J152" s="8">
        <v>5</v>
      </c>
      <c r="K152" s="8">
        <v>6</v>
      </c>
      <c r="L152" s="9">
        <v>7</v>
      </c>
    </row>
    <row r="153" spans="4:14" x14ac:dyDescent="0.2">
      <c r="D153" s="8">
        <v>7</v>
      </c>
      <c r="E153" s="8" t="e">
        <f>IF(Dokumentationshilfe!$AL55="",NA(),IF(ABS((Dokumentationshilfe!$AL55-Dokumentationshilfe!$AT$47)/Dokumentationshilfe!$AV$44)&gt;3.5,3.5*(Dokumentationshilfe!$AL55-Dokumentationshilfe!$AT$47)/ABS(Dokumentationshilfe!$AL55-Dokumentationshilfe!$AT$47)+4,(Dokumentationshilfe!$AL55-Dokumentationshilfe!$AT$47)/Dokumentationshilfe!$AV$44+4))</f>
        <v>#N/A</v>
      </c>
      <c r="F153" s="8">
        <v>1</v>
      </c>
      <c r="G153" s="8">
        <v>2</v>
      </c>
      <c r="H153" s="8">
        <v>3</v>
      </c>
      <c r="I153" s="8">
        <v>4</v>
      </c>
      <c r="J153" s="8">
        <v>5</v>
      </c>
      <c r="K153" s="8">
        <v>6</v>
      </c>
      <c r="L153" s="9">
        <v>7</v>
      </c>
    </row>
    <row r="154" spans="4:14" x14ac:dyDescent="0.2">
      <c r="D154" s="8">
        <v>8</v>
      </c>
      <c r="E154" s="8" t="e">
        <f>IF(Dokumentationshilfe!$AL56="",NA(),IF(ABS((Dokumentationshilfe!$AL56-Dokumentationshilfe!$AT$47)/Dokumentationshilfe!$AV$44)&gt;3.5,3.5*(Dokumentationshilfe!$AL56-Dokumentationshilfe!$AT$47)/ABS(Dokumentationshilfe!$AL56-Dokumentationshilfe!$AT$47)+4,(Dokumentationshilfe!$AL56-Dokumentationshilfe!$AT$47)/Dokumentationshilfe!$AV$44+4))</f>
        <v>#N/A</v>
      </c>
      <c r="F154" s="8">
        <v>1</v>
      </c>
      <c r="G154" s="8">
        <v>2</v>
      </c>
      <c r="H154" s="8">
        <v>3</v>
      </c>
      <c r="I154" s="8">
        <v>4</v>
      </c>
      <c r="J154" s="8">
        <v>5</v>
      </c>
      <c r="K154" s="8">
        <v>6</v>
      </c>
      <c r="L154" s="9">
        <v>7</v>
      </c>
    </row>
    <row r="155" spans="4:14" x14ac:dyDescent="0.2">
      <c r="D155" s="8">
        <v>9</v>
      </c>
      <c r="E155" s="8" t="e">
        <f>IF(Dokumentationshilfe!$AL57="",NA(),IF(ABS((Dokumentationshilfe!$AL57-Dokumentationshilfe!$AT$47)/Dokumentationshilfe!$AV$44)&gt;3.5,3.5*(Dokumentationshilfe!$AL57-Dokumentationshilfe!$AT$47)/ABS(Dokumentationshilfe!$AL57-Dokumentationshilfe!$AT$47)+4,(Dokumentationshilfe!$AL57-Dokumentationshilfe!$AT$47)/Dokumentationshilfe!$AV$44+4))</f>
        <v>#N/A</v>
      </c>
      <c r="F155" s="8">
        <v>1</v>
      </c>
      <c r="G155" s="8">
        <v>2</v>
      </c>
      <c r="H155" s="8">
        <v>3</v>
      </c>
      <c r="I155" s="8">
        <v>4</v>
      </c>
      <c r="J155" s="8">
        <v>5</v>
      </c>
      <c r="K155" s="8">
        <v>6</v>
      </c>
      <c r="L155" s="9">
        <v>7</v>
      </c>
    </row>
    <row r="156" spans="4:14" x14ac:dyDescent="0.2">
      <c r="D156" s="8">
        <v>10</v>
      </c>
      <c r="E156" s="8" t="e">
        <f>IF(Dokumentationshilfe!$AL58="",NA(),IF(ABS((Dokumentationshilfe!$AL58-Dokumentationshilfe!$AT$47)/Dokumentationshilfe!$AV$44)&gt;3.5,3.5*(Dokumentationshilfe!$AL58-Dokumentationshilfe!$AT$47)/ABS(Dokumentationshilfe!$AL58-Dokumentationshilfe!$AT$47)+4,(Dokumentationshilfe!$AL58-Dokumentationshilfe!$AT$47)/Dokumentationshilfe!$AV$44+4))</f>
        <v>#N/A</v>
      </c>
      <c r="F156" s="8">
        <v>1</v>
      </c>
      <c r="G156" s="8">
        <v>2</v>
      </c>
      <c r="H156" s="8">
        <v>3</v>
      </c>
      <c r="I156" s="8">
        <v>4</v>
      </c>
      <c r="J156" s="8">
        <v>5</v>
      </c>
      <c r="K156" s="8">
        <v>6</v>
      </c>
      <c r="L156" s="9">
        <v>7</v>
      </c>
    </row>
    <row r="157" spans="4:14" x14ac:dyDescent="0.2">
      <c r="D157" s="8">
        <v>11</v>
      </c>
      <c r="E157" s="8" t="e">
        <f>IF(Dokumentationshilfe!$AL59="",NA(),IF(ABS((Dokumentationshilfe!$AL59-Dokumentationshilfe!$AT$47)/Dokumentationshilfe!$AV$44)&gt;3.5,3.5*(Dokumentationshilfe!$AL59-Dokumentationshilfe!$AT$47)/ABS(Dokumentationshilfe!$AL59-Dokumentationshilfe!$AT$47)+4,(Dokumentationshilfe!$AL59-Dokumentationshilfe!$AT$47)/Dokumentationshilfe!$AV$44+4))</f>
        <v>#N/A</v>
      </c>
      <c r="F157" s="8">
        <v>1</v>
      </c>
      <c r="G157" s="8">
        <v>2</v>
      </c>
      <c r="H157" s="8">
        <v>3</v>
      </c>
      <c r="I157" s="8">
        <v>4</v>
      </c>
      <c r="J157" s="8">
        <v>5</v>
      </c>
      <c r="K157" s="8">
        <v>6</v>
      </c>
      <c r="L157" s="9">
        <v>7</v>
      </c>
    </row>
    <row r="158" spans="4:14" x14ac:dyDescent="0.2">
      <c r="D158" s="8">
        <v>12</v>
      </c>
      <c r="E158" s="8" t="e">
        <f>IF(Dokumentationshilfe!$AL60="",NA(),IF(ABS((Dokumentationshilfe!$AL60-Dokumentationshilfe!$AT$47)/Dokumentationshilfe!$AV$44)&gt;3.5,3.5*(Dokumentationshilfe!$AL60-Dokumentationshilfe!$AT$47)/ABS(Dokumentationshilfe!$AL60-Dokumentationshilfe!$AT$47)+4,(Dokumentationshilfe!$AL60-Dokumentationshilfe!$AT$47)/Dokumentationshilfe!$AV$44+4))</f>
        <v>#N/A</v>
      </c>
      <c r="F158" s="8">
        <v>1</v>
      </c>
      <c r="G158" s="8">
        <v>2</v>
      </c>
      <c r="H158" s="8">
        <v>3</v>
      </c>
      <c r="I158" s="8">
        <v>4</v>
      </c>
      <c r="J158" s="8">
        <v>5</v>
      </c>
      <c r="K158" s="8">
        <v>6</v>
      </c>
      <c r="L158" s="9">
        <v>7</v>
      </c>
    </row>
    <row r="159" spans="4:14" x14ac:dyDescent="0.2">
      <c r="D159" s="8">
        <v>13</v>
      </c>
      <c r="E159" s="8" t="e">
        <f>IF(Dokumentationshilfe!$AL61="",NA(),IF(ABS((Dokumentationshilfe!$AL61-Dokumentationshilfe!$AT$47)/Dokumentationshilfe!$AV$44)&gt;3.5,3.5*(Dokumentationshilfe!$AL61-Dokumentationshilfe!$AT$47)/ABS(Dokumentationshilfe!$AL61-Dokumentationshilfe!$AT$47)+4,(Dokumentationshilfe!$AL61-Dokumentationshilfe!$AT$47)/Dokumentationshilfe!$AV$44+4))</f>
        <v>#N/A</v>
      </c>
      <c r="F159" s="8">
        <v>1</v>
      </c>
      <c r="G159" s="8">
        <v>2</v>
      </c>
      <c r="H159" s="8">
        <v>3</v>
      </c>
      <c r="I159" s="8">
        <v>4</v>
      </c>
      <c r="J159" s="8">
        <v>5</v>
      </c>
      <c r="K159" s="8">
        <v>6</v>
      </c>
      <c r="L159" s="9">
        <v>7</v>
      </c>
    </row>
    <row r="160" spans="4:14" x14ac:dyDescent="0.2">
      <c r="D160" s="8">
        <v>14</v>
      </c>
      <c r="E160" s="8" t="e">
        <f>IF(Dokumentationshilfe!$AL62="",NA(),IF(ABS((Dokumentationshilfe!$AL62-Dokumentationshilfe!$AT$47)/Dokumentationshilfe!$AV$44)&gt;3.5,3.5*(Dokumentationshilfe!$AL62-Dokumentationshilfe!$AT$47)/ABS(Dokumentationshilfe!$AL62-Dokumentationshilfe!$AT$47)+4,(Dokumentationshilfe!$AL62-Dokumentationshilfe!$AT$47)/Dokumentationshilfe!$AV$44+4))</f>
        <v>#N/A</v>
      </c>
      <c r="F160" s="8">
        <v>1</v>
      </c>
      <c r="G160" s="8">
        <v>2</v>
      </c>
      <c r="H160" s="8">
        <v>3</v>
      </c>
      <c r="I160" s="8">
        <v>4</v>
      </c>
      <c r="J160" s="8">
        <v>5</v>
      </c>
      <c r="K160" s="8">
        <v>6</v>
      </c>
      <c r="L160" s="9">
        <v>7</v>
      </c>
    </row>
    <row r="161" spans="4:14" x14ac:dyDescent="0.2">
      <c r="D161" s="8">
        <v>15</v>
      </c>
      <c r="E161" s="8" t="e">
        <f>IF(Dokumentationshilfe!$AL63="",NA(),IF(ABS((Dokumentationshilfe!$AL63-Dokumentationshilfe!$AT$47)/Dokumentationshilfe!$AV$44)&gt;3.5,3.5*(Dokumentationshilfe!$AL63-Dokumentationshilfe!$AT$47)/ABS(Dokumentationshilfe!$AL63-Dokumentationshilfe!$AT$47)+4,(Dokumentationshilfe!$AL63-Dokumentationshilfe!$AT$47)/Dokumentationshilfe!$AV$44+4))</f>
        <v>#N/A</v>
      </c>
      <c r="F161" s="8">
        <v>1</v>
      </c>
      <c r="G161" s="8">
        <v>2</v>
      </c>
      <c r="H161" s="8">
        <v>3</v>
      </c>
      <c r="I161" s="8">
        <v>4</v>
      </c>
      <c r="J161" s="8">
        <v>5</v>
      </c>
      <c r="K161" s="8">
        <v>6</v>
      </c>
      <c r="L161" s="9">
        <v>7</v>
      </c>
    </row>
    <row r="162" spans="4:14" x14ac:dyDescent="0.2">
      <c r="D162" s="8">
        <v>16</v>
      </c>
      <c r="E162" s="8" t="e">
        <f>IF(Dokumentationshilfe!$AL64="",NA(),IF(ABS((Dokumentationshilfe!$AL64-Dokumentationshilfe!$AT$47)/Dokumentationshilfe!$AV$44)&gt;3.5,3.5*(Dokumentationshilfe!$AL64-Dokumentationshilfe!$AT$47)/ABS(Dokumentationshilfe!$AL64-Dokumentationshilfe!$AT$47)+4,(Dokumentationshilfe!$AL64-Dokumentationshilfe!$AT$47)/Dokumentationshilfe!$AV$44+4))</f>
        <v>#N/A</v>
      </c>
      <c r="F162" s="8">
        <v>1</v>
      </c>
      <c r="G162" s="8">
        <v>2</v>
      </c>
      <c r="H162" s="8">
        <v>3</v>
      </c>
      <c r="I162" s="8">
        <v>4</v>
      </c>
      <c r="J162" s="8">
        <v>5</v>
      </c>
      <c r="K162" s="8">
        <v>6</v>
      </c>
      <c r="L162" s="9">
        <v>7</v>
      </c>
    </row>
    <row r="163" spans="4:14" x14ac:dyDescent="0.2">
      <c r="D163" s="8">
        <v>17</v>
      </c>
      <c r="E163" s="8" t="e">
        <f>IF(Dokumentationshilfe!$AL65="",NA(),IF(ABS((Dokumentationshilfe!$AL65-Dokumentationshilfe!$AT$47)/Dokumentationshilfe!$AV$44)&gt;3.5,3.5*(Dokumentationshilfe!$AL65-Dokumentationshilfe!$AT$47)/ABS(Dokumentationshilfe!$AL65-Dokumentationshilfe!$AT$47)+4,(Dokumentationshilfe!$AL65-Dokumentationshilfe!$AT$47)/Dokumentationshilfe!$AV$44+4))</f>
        <v>#N/A</v>
      </c>
      <c r="F163" s="8">
        <v>1</v>
      </c>
      <c r="G163" s="8">
        <v>2</v>
      </c>
      <c r="H163" s="8">
        <v>3</v>
      </c>
      <c r="I163" s="8">
        <v>4</v>
      </c>
      <c r="J163" s="8">
        <v>5</v>
      </c>
      <c r="K163" s="8">
        <v>6</v>
      </c>
      <c r="L163" s="9">
        <v>7</v>
      </c>
    </row>
    <row r="164" spans="4:14" x14ac:dyDescent="0.2">
      <c r="D164" s="8">
        <v>18</v>
      </c>
      <c r="E164" s="8" t="e">
        <f>IF(Dokumentationshilfe!$AL66="",NA(),IF(ABS((Dokumentationshilfe!$AL66-Dokumentationshilfe!$AT$47)/Dokumentationshilfe!$AV$44)&gt;3.5,3.5*(Dokumentationshilfe!$AL66-Dokumentationshilfe!$AT$47)/ABS(Dokumentationshilfe!$AL66-Dokumentationshilfe!$AT$47)+4,(Dokumentationshilfe!$AL66-Dokumentationshilfe!$AT$47)/Dokumentationshilfe!$AV$44+4))</f>
        <v>#N/A</v>
      </c>
      <c r="F164" s="8">
        <v>1</v>
      </c>
      <c r="G164" s="8">
        <v>2</v>
      </c>
      <c r="H164" s="8">
        <v>3</v>
      </c>
      <c r="I164" s="8">
        <v>4</v>
      </c>
      <c r="J164" s="8">
        <v>5</v>
      </c>
      <c r="K164" s="8">
        <v>6</v>
      </c>
      <c r="L164" s="9">
        <v>7</v>
      </c>
    </row>
    <row r="165" spans="4:14" x14ac:dyDescent="0.2">
      <c r="D165" s="8">
        <v>19</v>
      </c>
      <c r="E165" s="8" t="e">
        <f>IF(Dokumentationshilfe!$AL67="",NA(),IF(ABS((Dokumentationshilfe!$AL67-Dokumentationshilfe!$AT$47)/Dokumentationshilfe!$AV$44)&gt;3.5,3.5*(Dokumentationshilfe!$AL67-Dokumentationshilfe!$AT$47)/ABS(Dokumentationshilfe!$AL67-Dokumentationshilfe!$AT$47)+4,(Dokumentationshilfe!$AL67-Dokumentationshilfe!$AT$47)/Dokumentationshilfe!$AV$44+4))</f>
        <v>#N/A</v>
      </c>
      <c r="F165" s="8">
        <v>1</v>
      </c>
      <c r="G165" s="8">
        <v>2</v>
      </c>
      <c r="H165" s="8">
        <v>3</v>
      </c>
      <c r="I165" s="8">
        <v>4</v>
      </c>
      <c r="J165" s="8">
        <v>5</v>
      </c>
      <c r="K165" s="8">
        <v>6</v>
      </c>
      <c r="L165" s="9">
        <v>7</v>
      </c>
    </row>
    <row r="166" spans="4:14" x14ac:dyDescent="0.2">
      <c r="D166" s="8">
        <v>20</v>
      </c>
      <c r="E166" s="8" t="e">
        <f>IF(Dokumentationshilfe!$AL68="",NA(),IF(ABS((Dokumentationshilfe!$AL68-Dokumentationshilfe!$AT$47)/Dokumentationshilfe!$AV$44)&gt;3.5,3.5*(Dokumentationshilfe!$AL68-Dokumentationshilfe!$AT$47)/ABS(Dokumentationshilfe!$AL68-Dokumentationshilfe!$AT$47)+4,(Dokumentationshilfe!$AL68-Dokumentationshilfe!$AT$47)/Dokumentationshilfe!$AV$44+4))</f>
        <v>#N/A</v>
      </c>
      <c r="F166" s="8">
        <v>1</v>
      </c>
      <c r="G166" s="8">
        <v>2</v>
      </c>
      <c r="H166" s="8">
        <v>3</v>
      </c>
      <c r="I166" s="8">
        <v>4</v>
      </c>
      <c r="J166" s="8">
        <v>5</v>
      </c>
      <c r="K166" s="8">
        <v>6</v>
      </c>
      <c r="L166" s="9">
        <v>7</v>
      </c>
    </row>
    <row r="167" spans="4:14" x14ac:dyDescent="0.2">
      <c r="D167" s="8">
        <v>21</v>
      </c>
      <c r="E167" s="8" t="e">
        <f>IF(Dokumentationshilfe!$AL69="",NA(),IF(ABS((Dokumentationshilfe!$AL69-Dokumentationshilfe!$AT$47)/Dokumentationshilfe!$AV$44)&gt;3.5,3.5*(Dokumentationshilfe!$AL69-Dokumentationshilfe!$AT$47)/ABS(Dokumentationshilfe!$AL69-Dokumentationshilfe!$AT$47)+4,(Dokumentationshilfe!$AL69-Dokumentationshilfe!$AT$47)/Dokumentationshilfe!$AV$44+4))</f>
        <v>#N/A</v>
      </c>
      <c r="F167" s="8">
        <v>1</v>
      </c>
      <c r="G167" s="8">
        <v>2</v>
      </c>
      <c r="H167" s="8">
        <v>3</v>
      </c>
      <c r="I167" s="8">
        <v>4</v>
      </c>
      <c r="J167" s="8">
        <v>5</v>
      </c>
      <c r="K167" s="8">
        <v>6</v>
      </c>
      <c r="L167" s="9">
        <v>7</v>
      </c>
    </row>
    <row r="168" spans="4:14" x14ac:dyDescent="0.2">
      <c r="D168" s="8">
        <v>22</v>
      </c>
      <c r="E168" s="8" t="e">
        <f>IF(Dokumentationshilfe!$AL70="",NA(),IF(ABS((Dokumentationshilfe!$AL70-Dokumentationshilfe!$AT$47)/Dokumentationshilfe!$AV$44)&gt;3.5,3.5*(Dokumentationshilfe!$AL70-Dokumentationshilfe!$AT$47)/ABS(Dokumentationshilfe!$AL70-Dokumentationshilfe!$AT$47)+4,(Dokumentationshilfe!$AL70-Dokumentationshilfe!$AT$47)/Dokumentationshilfe!$AV$44+4))</f>
        <v>#N/A</v>
      </c>
      <c r="F168" s="8">
        <v>1</v>
      </c>
      <c r="G168" s="8">
        <v>2</v>
      </c>
      <c r="H168" s="8">
        <v>3</v>
      </c>
      <c r="I168" s="8">
        <v>4</v>
      </c>
      <c r="J168" s="8">
        <v>5</v>
      </c>
      <c r="K168" s="8">
        <v>6</v>
      </c>
      <c r="L168" s="9">
        <v>7</v>
      </c>
    </row>
    <row r="169" spans="4:14" x14ac:dyDescent="0.2">
      <c r="D169" s="8">
        <v>23</v>
      </c>
      <c r="E169" s="8" t="e">
        <f>IF(Dokumentationshilfe!$AL71="",NA(),IF(ABS((Dokumentationshilfe!$AL71-Dokumentationshilfe!$AT$47)/Dokumentationshilfe!$AV$44)&gt;3.5,3.5*(Dokumentationshilfe!$AL71-Dokumentationshilfe!$AT$47)/ABS(Dokumentationshilfe!$AL71-Dokumentationshilfe!$AT$47)+4,(Dokumentationshilfe!$AL71-Dokumentationshilfe!$AT$47)/Dokumentationshilfe!$AV$44+4))</f>
        <v>#N/A</v>
      </c>
      <c r="F169" s="8">
        <v>1</v>
      </c>
      <c r="G169" s="8">
        <v>2</v>
      </c>
      <c r="H169" s="8">
        <v>3</v>
      </c>
      <c r="I169" s="8">
        <v>4</v>
      </c>
      <c r="J169" s="8">
        <v>5</v>
      </c>
      <c r="K169" s="8">
        <v>6</v>
      </c>
      <c r="L169" s="9">
        <v>7</v>
      </c>
    </row>
    <row r="170" spans="4:14" x14ac:dyDescent="0.2">
      <c r="D170" s="8">
        <v>24</v>
      </c>
      <c r="E170" s="8" t="e">
        <f>IF(Dokumentationshilfe!$AL72="",NA(),IF(ABS((Dokumentationshilfe!$AL72-Dokumentationshilfe!$AT$47)/Dokumentationshilfe!$AV$44)&gt;3.5,3.5*(Dokumentationshilfe!$AL72-Dokumentationshilfe!$AT$47)/ABS(Dokumentationshilfe!$AL72-Dokumentationshilfe!$AT$47)+4,(Dokumentationshilfe!$AL72-Dokumentationshilfe!$AT$47)/Dokumentationshilfe!$AV$44+4))</f>
        <v>#N/A</v>
      </c>
      <c r="F170" s="8">
        <v>1</v>
      </c>
      <c r="G170" s="8">
        <v>2</v>
      </c>
      <c r="H170" s="8">
        <v>3</v>
      </c>
      <c r="I170" s="8">
        <v>4</v>
      </c>
      <c r="J170" s="8">
        <v>5</v>
      </c>
      <c r="K170" s="8">
        <v>6</v>
      </c>
      <c r="L170" s="9">
        <v>7</v>
      </c>
    </row>
    <row r="171" spans="4:14" ht="13.5" thickBot="1" x14ac:dyDescent="0.25">
      <c r="D171" s="11">
        <v>25</v>
      </c>
      <c r="E171" s="8" t="e">
        <f>IF(Dokumentationshilfe!$AL73="",NA(),IF(ABS((Dokumentationshilfe!$AL73-Dokumentationshilfe!$AT$47)/Dokumentationshilfe!$AV$44)&gt;3.5,3.5*(Dokumentationshilfe!$AL73-Dokumentationshilfe!$AT$47)/ABS(Dokumentationshilfe!$AL73-Dokumentationshilfe!$AT$47)+4,(Dokumentationshilfe!$AL73-Dokumentationshilfe!$AT$47)/Dokumentationshilfe!$AV$44+4))</f>
        <v>#N/A</v>
      </c>
      <c r="F171" s="11">
        <v>1</v>
      </c>
      <c r="G171" s="11">
        <v>2</v>
      </c>
      <c r="H171" s="11">
        <v>3</v>
      </c>
      <c r="I171" s="11">
        <v>4</v>
      </c>
      <c r="J171" s="11">
        <v>5</v>
      </c>
      <c r="K171" s="11">
        <v>6</v>
      </c>
      <c r="L171" s="12">
        <v>7</v>
      </c>
    </row>
    <row r="172" spans="4:14" x14ac:dyDescent="0.2">
      <c r="D172" s="2"/>
      <c r="E172" s="2"/>
      <c r="F172" s="2"/>
      <c r="G172" s="2"/>
      <c r="H172" s="2"/>
      <c r="I172" s="2"/>
      <c r="J172" s="2"/>
      <c r="K172" s="2"/>
      <c r="L172" s="3"/>
      <c r="N172">
        <v>3.1</v>
      </c>
    </row>
    <row r="173" spans="4:14" x14ac:dyDescent="0.2">
      <c r="D173" t="s">
        <v>11</v>
      </c>
      <c r="E173" t="s">
        <v>19</v>
      </c>
      <c r="F173" s="5" t="s">
        <v>12</v>
      </c>
      <c r="G173" s="5" t="s">
        <v>13</v>
      </c>
      <c r="H173" s="5" t="s">
        <v>14</v>
      </c>
      <c r="I173" s="5" t="s">
        <v>15</v>
      </c>
      <c r="J173" s="5" t="s">
        <v>16</v>
      </c>
      <c r="K173" s="5" t="s">
        <v>17</v>
      </c>
      <c r="L173" s="6" t="s">
        <v>18</v>
      </c>
      <c r="N173" s="5" t="s">
        <v>206</v>
      </c>
    </row>
    <row r="174" spans="4:14" x14ac:dyDescent="0.2">
      <c r="L174" s="7"/>
      <c r="N174" t="s">
        <v>206</v>
      </c>
    </row>
    <row r="175" spans="4:14" x14ac:dyDescent="0.2">
      <c r="D175" s="8">
        <v>1</v>
      </c>
      <c r="E175"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175" s="8">
        <v>1</v>
      </c>
      <c r="G175" s="8">
        <v>2</v>
      </c>
      <c r="H175" s="8">
        <v>3</v>
      </c>
      <c r="I175" s="8">
        <v>4</v>
      </c>
      <c r="J175" s="8">
        <v>5</v>
      </c>
      <c r="K175" s="8">
        <v>6</v>
      </c>
      <c r="L175" s="9">
        <v>7</v>
      </c>
    </row>
    <row r="176" spans="4:14" x14ac:dyDescent="0.2">
      <c r="D176" s="8">
        <v>2</v>
      </c>
      <c r="E176"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176" s="8">
        <v>1</v>
      </c>
      <c r="G176" s="8">
        <v>2</v>
      </c>
      <c r="H176" s="8">
        <v>3</v>
      </c>
      <c r="I176" s="8">
        <v>4</v>
      </c>
      <c r="J176" s="8">
        <v>5</v>
      </c>
      <c r="K176" s="8">
        <v>6</v>
      </c>
      <c r="L176" s="9">
        <v>7</v>
      </c>
    </row>
    <row r="177" spans="4:12" x14ac:dyDescent="0.2">
      <c r="D177" s="8">
        <v>3</v>
      </c>
      <c r="E177"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177" s="8">
        <v>1</v>
      </c>
      <c r="G177" s="8">
        <v>2</v>
      </c>
      <c r="H177" s="8">
        <v>3</v>
      </c>
      <c r="I177" s="8">
        <v>4</v>
      </c>
      <c r="J177" s="8">
        <v>5</v>
      </c>
      <c r="K177" s="8">
        <v>6</v>
      </c>
      <c r="L177" s="9">
        <v>7</v>
      </c>
    </row>
    <row r="178" spans="4:12" x14ac:dyDescent="0.2">
      <c r="D178" s="8">
        <v>4</v>
      </c>
      <c r="E178"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178" s="8">
        <v>1</v>
      </c>
      <c r="G178" s="8">
        <v>2</v>
      </c>
      <c r="H178" s="8">
        <v>3</v>
      </c>
      <c r="I178" s="8">
        <v>4</v>
      </c>
      <c r="J178" s="8">
        <v>5</v>
      </c>
      <c r="K178" s="8">
        <v>6</v>
      </c>
      <c r="L178" s="9">
        <v>7</v>
      </c>
    </row>
    <row r="179" spans="4:12" x14ac:dyDescent="0.2">
      <c r="D179" s="8">
        <v>5</v>
      </c>
      <c r="E179"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179" s="8">
        <v>1</v>
      </c>
      <c r="G179" s="8">
        <v>2</v>
      </c>
      <c r="H179" s="8">
        <v>3</v>
      </c>
      <c r="I179" s="8">
        <v>4</v>
      </c>
      <c r="J179" s="8">
        <v>5</v>
      </c>
      <c r="K179" s="8">
        <v>6</v>
      </c>
      <c r="L179" s="9">
        <v>7</v>
      </c>
    </row>
    <row r="180" spans="4:12" x14ac:dyDescent="0.2">
      <c r="D180" s="8">
        <v>6</v>
      </c>
      <c r="E180"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180" s="8">
        <v>1</v>
      </c>
      <c r="G180" s="8">
        <v>2</v>
      </c>
      <c r="H180" s="8">
        <v>3</v>
      </c>
      <c r="I180" s="8">
        <v>4</v>
      </c>
      <c r="J180" s="8">
        <v>5</v>
      </c>
      <c r="K180" s="8">
        <v>6</v>
      </c>
      <c r="L180" s="9">
        <v>7</v>
      </c>
    </row>
    <row r="181" spans="4:12" x14ac:dyDescent="0.2">
      <c r="D181" s="8">
        <v>7</v>
      </c>
      <c r="E181"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181" s="8">
        <v>1</v>
      </c>
      <c r="G181" s="8">
        <v>2</v>
      </c>
      <c r="H181" s="8">
        <v>3</v>
      </c>
      <c r="I181" s="8">
        <v>4</v>
      </c>
      <c r="J181" s="8">
        <v>5</v>
      </c>
      <c r="K181" s="8">
        <v>6</v>
      </c>
      <c r="L181" s="9">
        <v>7</v>
      </c>
    </row>
    <row r="182" spans="4:12" x14ac:dyDescent="0.2">
      <c r="D182" s="8">
        <v>8</v>
      </c>
      <c r="E182"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182" s="8">
        <v>1</v>
      </c>
      <c r="G182" s="8">
        <v>2</v>
      </c>
      <c r="H182" s="8">
        <v>3</v>
      </c>
      <c r="I182" s="8">
        <v>4</v>
      </c>
      <c r="J182" s="8">
        <v>5</v>
      </c>
      <c r="K182" s="8">
        <v>6</v>
      </c>
      <c r="L182" s="9">
        <v>7</v>
      </c>
    </row>
    <row r="183" spans="4:12" x14ac:dyDescent="0.2">
      <c r="D183" s="8">
        <v>9</v>
      </c>
      <c r="E183"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183" s="8">
        <v>1</v>
      </c>
      <c r="G183" s="8">
        <v>2</v>
      </c>
      <c r="H183" s="8">
        <v>3</v>
      </c>
      <c r="I183" s="8">
        <v>4</v>
      </c>
      <c r="J183" s="8">
        <v>5</v>
      </c>
      <c r="K183" s="8">
        <v>6</v>
      </c>
      <c r="L183" s="9">
        <v>7</v>
      </c>
    </row>
    <row r="184" spans="4:12" x14ac:dyDescent="0.2">
      <c r="D184" s="8">
        <v>10</v>
      </c>
      <c r="E184"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184" s="8">
        <v>1</v>
      </c>
      <c r="G184" s="8">
        <v>2</v>
      </c>
      <c r="H184" s="8">
        <v>3</v>
      </c>
      <c r="I184" s="8">
        <v>4</v>
      </c>
      <c r="J184" s="8">
        <v>5</v>
      </c>
      <c r="K184" s="8">
        <v>6</v>
      </c>
      <c r="L184" s="9">
        <v>7</v>
      </c>
    </row>
    <row r="185" spans="4:12" x14ac:dyDescent="0.2">
      <c r="D185" s="8">
        <v>11</v>
      </c>
      <c r="E185"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185" s="8">
        <v>1</v>
      </c>
      <c r="G185" s="8">
        <v>2</v>
      </c>
      <c r="H185" s="8">
        <v>3</v>
      </c>
      <c r="I185" s="8">
        <v>4</v>
      </c>
      <c r="J185" s="8">
        <v>5</v>
      </c>
      <c r="K185" s="8">
        <v>6</v>
      </c>
      <c r="L185" s="9">
        <v>7</v>
      </c>
    </row>
    <row r="186" spans="4:12" x14ac:dyDescent="0.2">
      <c r="D186" s="8">
        <v>12</v>
      </c>
      <c r="E186"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186" s="8">
        <v>1</v>
      </c>
      <c r="G186" s="8">
        <v>2</v>
      </c>
      <c r="H186" s="8">
        <v>3</v>
      </c>
      <c r="I186" s="8">
        <v>4</v>
      </c>
      <c r="J186" s="8">
        <v>5</v>
      </c>
      <c r="K186" s="8">
        <v>6</v>
      </c>
      <c r="L186" s="9">
        <v>7</v>
      </c>
    </row>
    <row r="187" spans="4:12" x14ac:dyDescent="0.2">
      <c r="D187" s="8">
        <v>13</v>
      </c>
      <c r="E187"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187" s="8">
        <v>1</v>
      </c>
      <c r="G187" s="8">
        <v>2</v>
      </c>
      <c r="H187" s="8">
        <v>3</v>
      </c>
      <c r="I187" s="8">
        <v>4</v>
      </c>
      <c r="J187" s="8">
        <v>5</v>
      </c>
      <c r="K187" s="8">
        <v>6</v>
      </c>
      <c r="L187" s="9">
        <v>7</v>
      </c>
    </row>
    <row r="188" spans="4:12" x14ac:dyDescent="0.2">
      <c r="D188" s="8">
        <v>14</v>
      </c>
      <c r="E188"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188" s="8">
        <v>1</v>
      </c>
      <c r="G188" s="8">
        <v>2</v>
      </c>
      <c r="H188" s="8">
        <v>3</v>
      </c>
      <c r="I188" s="8">
        <v>4</v>
      </c>
      <c r="J188" s="8">
        <v>5</v>
      </c>
      <c r="K188" s="8">
        <v>6</v>
      </c>
      <c r="L188" s="9">
        <v>7</v>
      </c>
    </row>
    <row r="189" spans="4:12" x14ac:dyDescent="0.2">
      <c r="D189" s="8">
        <v>15</v>
      </c>
      <c r="E189"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189" s="8">
        <v>1</v>
      </c>
      <c r="G189" s="8">
        <v>2</v>
      </c>
      <c r="H189" s="8">
        <v>3</v>
      </c>
      <c r="I189" s="8">
        <v>4</v>
      </c>
      <c r="J189" s="8">
        <v>5</v>
      </c>
      <c r="K189" s="8">
        <v>6</v>
      </c>
      <c r="L189" s="9">
        <v>7</v>
      </c>
    </row>
    <row r="190" spans="4:12" x14ac:dyDescent="0.2">
      <c r="D190" s="8">
        <v>16</v>
      </c>
      <c r="E190"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190" s="8">
        <v>1</v>
      </c>
      <c r="G190" s="8">
        <v>2</v>
      </c>
      <c r="H190" s="8">
        <v>3</v>
      </c>
      <c r="I190" s="8">
        <v>4</v>
      </c>
      <c r="J190" s="8">
        <v>5</v>
      </c>
      <c r="K190" s="8">
        <v>6</v>
      </c>
      <c r="L190" s="9">
        <v>7</v>
      </c>
    </row>
    <row r="191" spans="4:12" x14ac:dyDescent="0.2">
      <c r="D191" s="8">
        <v>17</v>
      </c>
      <c r="E191"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191" s="8">
        <v>1</v>
      </c>
      <c r="G191" s="8">
        <v>2</v>
      </c>
      <c r="H191" s="8">
        <v>3</v>
      </c>
      <c r="I191" s="8">
        <v>4</v>
      </c>
      <c r="J191" s="8">
        <v>5</v>
      </c>
      <c r="K191" s="8">
        <v>6</v>
      </c>
      <c r="L191" s="9">
        <v>7</v>
      </c>
    </row>
    <row r="192" spans="4:12" x14ac:dyDescent="0.2">
      <c r="D192" s="8">
        <v>18</v>
      </c>
      <c r="E192"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192" s="8">
        <v>1</v>
      </c>
      <c r="G192" s="8">
        <v>2</v>
      </c>
      <c r="H192" s="8">
        <v>3</v>
      </c>
      <c r="I192" s="8">
        <v>4</v>
      </c>
      <c r="J192" s="8">
        <v>5</v>
      </c>
      <c r="K192" s="8">
        <v>6</v>
      </c>
      <c r="L192" s="9">
        <v>7</v>
      </c>
    </row>
    <row r="193" spans="4:14" x14ac:dyDescent="0.2">
      <c r="D193" s="8">
        <v>19</v>
      </c>
      <c r="E193"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193" s="8">
        <v>1</v>
      </c>
      <c r="G193" s="8">
        <v>2</v>
      </c>
      <c r="H193" s="8">
        <v>3</v>
      </c>
      <c r="I193" s="8">
        <v>4</v>
      </c>
      <c r="J193" s="8">
        <v>5</v>
      </c>
      <c r="K193" s="8">
        <v>6</v>
      </c>
      <c r="L193" s="9">
        <v>7</v>
      </c>
    </row>
    <row r="194" spans="4:14" x14ac:dyDescent="0.2">
      <c r="D194" s="8">
        <v>20</v>
      </c>
      <c r="E194"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194" s="8">
        <v>1</v>
      </c>
      <c r="G194" s="8">
        <v>2</v>
      </c>
      <c r="H194" s="8">
        <v>3</v>
      </c>
      <c r="I194" s="8">
        <v>4</v>
      </c>
      <c r="J194" s="8">
        <v>5</v>
      </c>
      <c r="K194" s="8">
        <v>6</v>
      </c>
      <c r="L194" s="9">
        <v>7</v>
      </c>
    </row>
    <row r="195" spans="4:14" x14ac:dyDescent="0.2">
      <c r="D195" s="8">
        <v>21</v>
      </c>
      <c r="E195"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195" s="8">
        <v>1</v>
      </c>
      <c r="G195" s="8">
        <v>2</v>
      </c>
      <c r="H195" s="8">
        <v>3</v>
      </c>
      <c r="I195" s="8">
        <v>4</v>
      </c>
      <c r="J195" s="8">
        <v>5</v>
      </c>
      <c r="K195" s="8">
        <v>6</v>
      </c>
      <c r="L195" s="9">
        <v>7</v>
      </c>
    </row>
    <row r="196" spans="4:14" x14ac:dyDescent="0.2">
      <c r="D196" s="8">
        <v>22</v>
      </c>
      <c r="E196"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196" s="8">
        <v>1</v>
      </c>
      <c r="G196" s="8">
        <v>2</v>
      </c>
      <c r="H196" s="8">
        <v>3</v>
      </c>
      <c r="I196" s="8">
        <v>4</v>
      </c>
      <c r="J196" s="8">
        <v>5</v>
      </c>
      <c r="K196" s="8">
        <v>6</v>
      </c>
      <c r="L196" s="9">
        <v>7</v>
      </c>
    </row>
    <row r="197" spans="4:14" x14ac:dyDescent="0.2">
      <c r="D197" s="8">
        <v>23</v>
      </c>
      <c r="E197"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197" s="8">
        <v>1</v>
      </c>
      <c r="G197" s="8">
        <v>2</v>
      </c>
      <c r="H197" s="8">
        <v>3</v>
      </c>
      <c r="I197" s="8">
        <v>4</v>
      </c>
      <c r="J197" s="8">
        <v>5</v>
      </c>
      <c r="K197" s="8">
        <v>6</v>
      </c>
      <c r="L197" s="9">
        <v>7</v>
      </c>
    </row>
    <row r="198" spans="4:14" x14ac:dyDescent="0.2">
      <c r="D198" s="8">
        <v>24</v>
      </c>
      <c r="E198"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198" s="8">
        <v>1</v>
      </c>
      <c r="G198" s="8">
        <v>2</v>
      </c>
      <c r="H198" s="8">
        <v>3</v>
      </c>
      <c r="I198" s="8">
        <v>4</v>
      </c>
      <c r="J198" s="8">
        <v>5</v>
      </c>
      <c r="K198" s="8">
        <v>6</v>
      </c>
      <c r="L198" s="9">
        <v>7</v>
      </c>
    </row>
    <row r="199" spans="4:14" ht="13.5" thickBot="1" x14ac:dyDescent="0.25">
      <c r="D199" s="11">
        <v>25</v>
      </c>
      <c r="E199"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199" s="11">
        <v>1</v>
      </c>
      <c r="G199" s="11">
        <v>2</v>
      </c>
      <c r="H199" s="11">
        <v>3</v>
      </c>
      <c r="I199" s="11">
        <v>4</v>
      </c>
      <c r="J199" s="11">
        <v>5</v>
      </c>
      <c r="K199" s="11">
        <v>6</v>
      </c>
      <c r="L199" s="12">
        <v>7</v>
      </c>
    </row>
    <row r="200" spans="4:14" ht="13.5" thickBot="1" x14ac:dyDescent="0.25"/>
    <row r="201" spans="4:14" x14ac:dyDescent="0.2">
      <c r="D201" s="2" t="s">
        <v>11</v>
      </c>
      <c r="E201" s="2" t="s">
        <v>20</v>
      </c>
      <c r="F201" s="13" t="s">
        <v>12</v>
      </c>
      <c r="G201" s="13" t="s">
        <v>13</v>
      </c>
      <c r="H201" s="13" t="s">
        <v>14</v>
      </c>
      <c r="I201" s="13" t="s">
        <v>15</v>
      </c>
      <c r="J201" s="13" t="s">
        <v>16</v>
      </c>
      <c r="K201" s="13" t="s">
        <v>17</v>
      </c>
      <c r="L201" s="14" t="s">
        <v>18</v>
      </c>
      <c r="N201">
        <v>3.2</v>
      </c>
    </row>
    <row r="202" spans="4:14" x14ac:dyDescent="0.2">
      <c r="L202" s="7"/>
      <c r="N202" t="s">
        <v>206</v>
      </c>
    </row>
    <row r="203" spans="4:14" x14ac:dyDescent="0.2">
      <c r="D203" s="8">
        <v>1</v>
      </c>
      <c r="E203"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203" s="8">
        <v>1</v>
      </c>
      <c r="G203" s="8">
        <v>2</v>
      </c>
      <c r="H203" s="8">
        <v>3</v>
      </c>
      <c r="I203" s="8">
        <v>4</v>
      </c>
      <c r="J203" s="8">
        <v>5</v>
      </c>
      <c r="K203" s="8">
        <v>6</v>
      </c>
      <c r="L203" s="9">
        <v>7</v>
      </c>
      <c r="N203" t="s">
        <v>206</v>
      </c>
    </row>
    <row r="204" spans="4:14" x14ac:dyDescent="0.2">
      <c r="D204" s="8">
        <v>2</v>
      </c>
      <c r="E204"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204" s="8">
        <v>1</v>
      </c>
      <c r="G204" s="8">
        <v>2</v>
      </c>
      <c r="H204" s="8">
        <v>3</v>
      </c>
      <c r="I204" s="8">
        <v>4</v>
      </c>
      <c r="J204" s="8">
        <v>5</v>
      </c>
      <c r="K204" s="8">
        <v>6</v>
      </c>
      <c r="L204" s="9">
        <v>7</v>
      </c>
    </row>
    <row r="205" spans="4:14" x14ac:dyDescent="0.2">
      <c r="D205" s="8">
        <v>3</v>
      </c>
      <c r="E205"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205" s="8">
        <v>1</v>
      </c>
      <c r="G205" s="8">
        <v>2</v>
      </c>
      <c r="H205" s="8">
        <v>3</v>
      </c>
      <c r="I205" s="8">
        <v>4</v>
      </c>
      <c r="J205" s="8">
        <v>5</v>
      </c>
      <c r="K205" s="8">
        <v>6</v>
      </c>
      <c r="L205" s="9">
        <v>7</v>
      </c>
    </row>
    <row r="206" spans="4:14" x14ac:dyDescent="0.2">
      <c r="D206" s="8">
        <v>4</v>
      </c>
      <c r="E206"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206" s="8">
        <v>1</v>
      </c>
      <c r="G206" s="8">
        <v>2</v>
      </c>
      <c r="H206" s="8">
        <v>3</v>
      </c>
      <c r="I206" s="8">
        <v>4</v>
      </c>
      <c r="J206" s="8">
        <v>5</v>
      </c>
      <c r="K206" s="8">
        <v>6</v>
      </c>
      <c r="L206" s="9">
        <v>7</v>
      </c>
    </row>
    <row r="207" spans="4:14" x14ac:dyDescent="0.2">
      <c r="D207" s="8">
        <v>5</v>
      </c>
      <c r="E207"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207" s="8">
        <v>1</v>
      </c>
      <c r="G207" s="8">
        <v>2</v>
      </c>
      <c r="H207" s="8">
        <v>3</v>
      </c>
      <c r="I207" s="8">
        <v>4</v>
      </c>
      <c r="J207" s="8">
        <v>5</v>
      </c>
      <c r="K207" s="8">
        <v>6</v>
      </c>
      <c r="L207" s="9">
        <v>7</v>
      </c>
    </row>
    <row r="208" spans="4:14" x14ac:dyDescent="0.2">
      <c r="D208" s="8">
        <v>6</v>
      </c>
      <c r="E208"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208" s="8">
        <v>1</v>
      </c>
      <c r="G208" s="8">
        <v>2</v>
      </c>
      <c r="H208" s="8">
        <v>3</v>
      </c>
      <c r="I208" s="8">
        <v>4</v>
      </c>
      <c r="J208" s="8">
        <v>5</v>
      </c>
      <c r="K208" s="8">
        <v>6</v>
      </c>
      <c r="L208" s="9">
        <v>7</v>
      </c>
    </row>
    <row r="209" spans="4:12" x14ac:dyDescent="0.2">
      <c r="D209" s="8">
        <v>7</v>
      </c>
      <c r="E209"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209" s="8">
        <v>1</v>
      </c>
      <c r="G209" s="8">
        <v>2</v>
      </c>
      <c r="H209" s="8">
        <v>3</v>
      </c>
      <c r="I209" s="8">
        <v>4</v>
      </c>
      <c r="J209" s="8">
        <v>5</v>
      </c>
      <c r="K209" s="8">
        <v>6</v>
      </c>
      <c r="L209" s="9">
        <v>7</v>
      </c>
    </row>
    <row r="210" spans="4:12" x14ac:dyDescent="0.2">
      <c r="D210" s="8">
        <v>8</v>
      </c>
      <c r="E210"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210" s="8">
        <v>1</v>
      </c>
      <c r="G210" s="8">
        <v>2</v>
      </c>
      <c r="H210" s="8">
        <v>3</v>
      </c>
      <c r="I210" s="8">
        <v>4</v>
      </c>
      <c r="J210" s="8">
        <v>5</v>
      </c>
      <c r="K210" s="8">
        <v>6</v>
      </c>
      <c r="L210" s="9">
        <v>7</v>
      </c>
    </row>
    <row r="211" spans="4:12" x14ac:dyDescent="0.2">
      <c r="D211" s="8">
        <v>9</v>
      </c>
      <c r="E211"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211" s="8">
        <v>1</v>
      </c>
      <c r="G211" s="8">
        <v>2</v>
      </c>
      <c r="H211" s="8">
        <v>3</v>
      </c>
      <c r="I211" s="8">
        <v>4</v>
      </c>
      <c r="J211" s="8">
        <v>5</v>
      </c>
      <c r="K211" s="8">
        <v>6</v>
      </c>
      <c r="L211" s="9">
        <v>7</v>
      </c>
    </row>
    <row r="212" spans="4:12" x14ac:dyDescent="0.2">
      <c r="D212" s="8">
        <v>10</v>
      </c>
      <c r="E212"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212" s="8">
        <v>1</v>
      </c>
      <c r="G212" s="8">
        <v>2</v>
      </c>
      <c r="H212" s="8">
        <v>3</v>
      </c>
      <c r="I212" s="8">
        <v>4</v>
      </c>
      <c r="J212" s="8">
        <v>5</v>
      </c>
      <c r="K212" s="8">
        <v>6</v>
      </c>
      <c r="L212" s="9">
        <v>7</v>
      </c>
    </row>
    <row r="213" spans="4:12" x14ac:dyDescent="0.2">
      <c r="D213" s="8">
        <v>11</v>
      </c>
      <c r="E213"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213" s="8">
        <v>1</v>
      </c>
      <c r="G213" s="8">
        <v>2</v>
      </c>
      <c r="H213" s="8">
        <v>3</v>
      </c>
      <c r="I213" s="8">
        <v>4</v>
      </c>
      <c r="J213" s="8">
        <v>5</v>
      </c>
      <c r="K213" s="8">
        <v>6</v>
      </c>
      <c r="L213" s="9">
        <v>7</v>
      </c>
    </row>
    <row r="214" spans="4:12" x14ac:dyDescent="0.2">
      <c r="D214" s="8">
        <v>12</v>
      </c>
      <c r="E214"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214" s="8">
        <v>1</v>
      </c>
      <c r="G214" s="8">
        <v>2</v>
      </c>
      <c r="H214" s="8">
        <v>3</v>
      </c>
      <c r="I214" s="8">
        <v>4</v>
      </c>
      <c r="J214" s="8">
        <v>5</v>
      </c>
      <c r="K214" s="8">
        <v>6</v>
      </c>
      <c r="L214" s="9">
        <v>7</v>
      </c>
    </row>
    <row r="215" spans="4:12" x14ac:dyDescent="0.2">
      <c r="D215" s="8">
        <v>13</v>
      </c>
      <c r="E215"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215" s="8">
        <v>1</v>
      </c>
      <c r="G215" s="8">
        <v>2</v>
      </c>
      <c r="H215" s="8">
        <v>3</v>
      </c>
      <c r="I215" s="8">
        <v>4</v>
      </c>
      <c r="J215" s="8">
        <v>5</v>
      </c>
      <c r="K215" s="8">
        <v>6</v>
      </c>
      <c r="L215" s="9">
        <v>7</v>
      </c>
    </row>
    <row r="216" spans="4:12" x14ac:dyDescent="0.2">
      <c r="D216" s="8">
        <v>14</v>
      </c>
      <c r="E216"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216" s="8">
        <v>1</v>
      </c>
      <c r="G216" s="8">
        <v>2</v>
      </c>
      <c r="H216" s="8">
        <v>3</v>
      </c>
      <c r="I216" s="8">
        <v>4</v>
      </c>
      <c r="J216" s="8">
        <v>5</v>
      </c>
      <c r="K216" s="8">
        <v>6</v>
      </c>
      <c r="L216" s="9">
        <v>7</v>
      </c>
    </row>
    <row r="217" spans="4:12" x14ac:dyDescent="0.2">
      <c r="D217" s="8">
        <v>15</v>
      </c>
      <c r="E217"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217" s="8">
        <v>1</v>
      </c>
      <c r="G217" s="8">
        <v>2</v>
      </c>
      <c r="H217" s="8">
        <v>3</v>
      </c>
      <c r="I217" s="8">
        <v>4</v>
      </c>
      <c r="J217" s="8">
        <v>5</v>
      </c>
      <c r="K217" s="8">
        <v>6</v>
      </c>
      <c r="L217" s="9">
        <v>7</v>
      </c>
    </row>
    <row r="218" spans="4:12" x14ac:dyDescent="0.2">
      <c r="D218" s="8">
        <v>16</v>
      </c>
      <c r="E218"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218" s="8">
        <v>1</v>
      </c>
      <c r="G218" s="8">
        <v>2</v>
      </c>
      <c r="H218" s="8">
        <v>3</v>
      </c>
      <c r="I218" s="8">
        <v>4</v>
      </c>
      <c r="J218" s="8">
        <v>5</v>
      </c>
      <c r="K218" s="8">
        <v>6</v>
      </c>
      <c r="L218" s="9">
        <v>7</v>
      </c>
    </row>
    <row r="219" spans="4:12" x14ac:dyDescent="0.2">
      <c r="D219" s="8">
        <v>17</v>
      </c>
      <c r="E219"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219" s="8">
        <v>1</v>
      </c>
      <c r="G219" s="8">
        <v>2</v>
      </c>
      <c r="H219" s="8">
        <v>3</v>
      </c>
      <c r="I219" s="8">
        <v>4</v>
      </c>
      <c r="J219" s="8">
        <v>5</v>
      </c>
      <c r="K219" s="8">
        <v>6</v>
      </c>
      <c r="L219" s="9">
        <v>7</v>
      </c>
    </row>
    <row r="220" spans="4:12" x14ac:dyDescent="0.2">
      <c r="D220" s="8">
        <v>18</v>
      </c>
      <c r="E220"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220" s="8">
        <v>1</v>
      </c>
      <c r="G220" s="8">
        <v>2</v>
      </c>
      <c r="H220" s="8">
        <v>3</v>
      </c>
      <c r="I220" s="8">
        <v>4</v>
      </c>
      <c r="J220" s="8">
        <v>5</v>
      </c>
      <c r="K220" s="8">
        <v>6</v>
      </c>
      <c r="L220" s="9">
        <v>7</v>
      </c>
    </row>
    <row r="221" spans="4:12" x14ac:dyDescent="0.2">
      <c r="D221" s="8">
        <v>19</v>
      </c>
      <c r="E221"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221" s="8">
        <v>1</v>
      </c>
      <c r="G221" s="8">
        <v>2</v>
      </c>
      <c r="H221" s="8">
        <v>3</v>
      </c>
      <c r="I221" s="8">
        <v>4</v>
      </c>
      <c r="J221" s="8">
        <v>5</v>
      </c>
      <c r="K221" s="8">
        <v>6</v>
      </c>
      <c r="L221" s="9">
        <v>7</v>
      </c>
    </row>
    <row r="222" spans="4:12" x14ac:dyDescent="0.2">
      <c r="D222" s="8">
        <v>20</v>
      </c>
      <c r="E222"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222" s="8">
        <v>1</v>
      </c>
      <c r="G222" s="8">
        <v>2</v>
      </c>
      <c r="H222" s="8">
        <v>3</v>
      </c>
      <c r="I222" s="8">
        <v>4</v>
      </c>
      <c r="J222" s="8">
        <v>5</v>
      </c>
      <c r="K222" s="8">
        <v>6</v>
      </c>
      <c r="L222" s="9">
        <v>7</v>
      </c>
    </row>
    <row r="223" spans="4:12" x14ac:dyDescent="0.2">
      <c r="D223" s="8">
        <v>21</v>
      </c>
      <c r="E223"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223" s="8">
        <v>1</v>
      </c>
      <c r="G223" s="8">
        <v>2</v>
      </c>
      <c r="H223" s="8">
        <v>3</v>
      </c>
      <c r="I223" s="8">
        <v>4</v>
      </c>
      <c r="J223" s="8">
        <v>5</v>
      </c>
      <c r="K223" s="8">
        <v>6</v>
      </c>
      <c r="L223" s="9">
        <v>7</v>
      </c>
    </row>
    <row r="224" spans="4:12" x14ac:dyDescent="0.2">
      <c r="D224" s="8">
        <v>22</v>
      </c>
      <c r="E224"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224" s="8">
        <v>1</v>
      </c>
      <c r="G224" s="8">
        <v>2</v>
      </c>
      <c r="H224" s="8">
        <v>3</v>
      </c>
      <c r="I224" s="8">
        <v>4</v>
      </c>
      <c r="J224" s="8">
        <v>5</v>
      </c>
      <c r="K224" s="8">
        <v>6</v>
      </c>
      <c r="L224" s="9">
        <v>7</v>
      </c>
    </row>
    <row r="225" spans="4:14" x14ac:dyDescent="0.2">
      <c r="D225" s="8">
        <v>23</v>
      </c>
      <c r="E225"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225" s="8">
        <v>1</v>
      </c>
      <c r="G225" s="8">
        <v>2</v>
      </c>
      <c r="H225" s="8">
        <v>3</v>
      </c>
      <c r="I225" s="8">
        <v>4</v>
      </c>
      <c r="J225" s="8">
        <v>5</v>
      </c>
      <c r="K225" s="8">
        <v>6</v>
      </c>
      <c r="L225" s="9">
        <v>7</v>
      </c>
    </row>
    <row r="226" spans="4:14" x14ac:dyDescent="0.2">
      <c r="D226" s="8">
        <v>24</v>
      </c>
      <c r="E226"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226" s="8">
        <v>1</v>
      </c>
      <c r="G226" s="8">
        <v>2</v>
      </c>
      <c r="H226" s="8">
        <v>3</v>
      </c>
      <c r="I226" s="8">
        <v>4</v>
      </c>
      <c r="J226" s="8">
        <v>5</v>
      </c>
      <c r="K226" s="8">
        <v>6</v>
      </c>
      <c r="L226" s="9">
        <v>7</v>
      </c>
    </row>
    <row r="227" spans="4:14" ht="13.5" thickBot="1" x14ac:dyDescent="0.25">
      <c r="D227" s="11">
        <v>25</v>
      </c>
      <c r="E227"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227" s="11">
        <v>1</v>
      </c>
      <c r="G227" s="11">
        <v>2</v>
      </c>
      <c r="H227" s="11">
        <v>3</v>
      </c>
      <c r="I227" s="11">
        <v>4</v>
      </c>
      <c r="J227" s="11">
        <v>5</v>
      </c>
      <c r="K227" s="11">
        <v>6</v>
      </c>
      <c r="L227" s="12">
        <v>7</v>
      </c>
    </row>
    <row r="228" spans="4:14" ht="13.5" thickBot="1" x14ac:dyDescent="0.25"/>
    <row r="229" spans="4:14" x14ac:dyDescent="0.2">
      <c r="D229" s="2" t="s">
        <v>11</v>
      </c>
      <c r="E229" s="2" t="s">
        <v>20</v>
      </c>
      <c r="F229" s="13" t="s">
        <v>12</v>
      </c>
      <c r="G229" s="13" t="s">
        <v>13</v>
      </c>
      <c r="H229" s="13" t="s">
        <v>14</v>
      </c>
      <c r="I229" s="13" t="s">
        <v>15</v>
      </c>
      <c r="J229" s="13" t="s">
        <v>16</v>
      </c>
      <c r="K229" s="13" t="s">
        <v>17</v>
      </c>
      <c r="L229" s="14" t="s">
        <v>18</v>
      </c>
      <c r="N229">
        <v>3.3</v>
      </c>
    </row>
    <row r="230" spans="4:14" x14ac:dyDescent="0.2">
      <c r="L230" s="7"/>
      <c r="N230" t="s">
        <v>206</v>
      </c>
    </row>
    <row r="231" spans="4:14" x14ac:dyDescent="0.2">
      <c r="D231" s="8">
        <v>1</v>
      </c>
      <c r="E231"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231" s="8">
        <v>1</v>
      </c>
      <c r="G231" s="8">
        <v>2</v>
      </c>
      <c r="H231" s="8">
        <v>3</v>
      </c>
      <c r="I231" s="8">
        <v>4</v>
      </c>
      <c r="J231" s="8">
        <v>5</v>
      </c>
      <c r="K231" s="8">
        <v>6</v>
      </c>
      <c r="L231" s="9">
        <v>7</v>
      </c>
      <c r="N231" t="s">
        <v>206</v>
      </c>
    </row>
    <row r="232" spans="4:14" x14ac:dyDescent="0.2">
      <c r="D232" s="8">
        <v>2</v>
      </c>
      <c r="E232"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232" s="8">
        <v>1</v>
      </c>
      <c r="G232" s="8">
        <v>2</v>
      </c>
      <c r="H232" s="8">
        <v>3</v>
      </c>
      <c r="I232" s="8">
        <v>4</v>
      </c>
      <c r="J232" s="8">
        <v>5</v>
      </c>
      <c r="K232" s="8">
        <v>6</v>
      </c>
      <c r="L232" s="9">
        <v>7</v>
      </c>
    </row>
    <row r="233" spans="4:14" x14ac:dyDescent="0.2">
      <c r="D233" s="8">
        <v>3</v>
      </c>
      <c r="E233"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233" s="8">
        <v>1</v>
      </c>
      <c r="G233" s="8">
        <v>2</v>
      </c>
      <c r="H233" s="8">
        <v>3</v>
      </c>
      <c r="I233" s="8">
        <v>4</v>
      </c>
      <c r="J233" s="8">
        <v>5</v>
      </c>
      <c r="K233" s="8">
        <v>6</v>
      </c>
      <c r="L233" s="9">
        <v>7</v>
      </c>
    </row>
    <row r="234" spans="4:14" x14ac:dyDescent="0.2">
      <c r="D234" s="8">
        <v>4</v>
      </c>
      <c r="E234"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234" s="8">
        <v>1</v>
      </c>
      <c r="G234" s="8">
        <v>2</v>
      </c>
      <c r="H234" s="8">
        <v>3</v>
      </c>
      <c r="I234" s="8">
        <v>4</v>
      </c>
      <c r="J234" s="8">
        <v>5</v>
      </c>
      <c r="K234" s="8">
        <v>6</v>
      </c>
      <c r="L234" s="9">
        <v>7</v>
      </c>
    </row>
    <row r="235" spans="4:14" x14ac:dyDescent="0.2">
      <c r="D235" s="8">
        <v>5</v>
      </c>
      <c r="E235"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235" s="8">
        <v>1</v>
      </c>
      <c r="G235" s="8">
        <v>2</v>
      </c>
      <c r="H235" s="8">
        <v>3</v>
      </c>
      <c r="I235" s="8">
        <v>4</v>
      </c>
      <c r="J235" s="8">
        <v>5</v>
      </c>
      <c r="K235" s="8">
        <v>6</v>
      </c>
      <c r="L235" s="9">
        <v>7</v>
      </c>
    </row>
    <row r="236" spans="4:14" x14ac:dyDescent="0.2">
      <c r="D236" s="8">
        <v>6</v>
      </c>
      <c r="E236"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236" s="8">
        <v>1</v>
      </c>
      <c r="G236" s="8">
        <v>2</v>
      </c>
      <c r="H236" s="8">
        <v>3</v>
      </c>
      <c r="I236" s="8">
        <v>4</v>
      </c>
      <c r="J236" s="8">
        <v>5</v>
      </c>
      <c r="K236" s="8">
        <v>6</v>
      </c>
      <c r="L236" s="9">
        <v>7</v>
      </c>
    </row>
    <row r="237" spans="4:14" x14ac:dyDescent="0.2">
      <c r="D237" s="8">
        <v>7</v>
      </c>
      <c r="E237"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237" s="8">
        <v>1</v>
      </c>
      <c r="G237" s="8">
        <v>2</v>
      </c>
      <c r="H237" s="8">
        <v>3</v>
      </c>
      <c r="I237" s="8">
        <v>4</v>
      </c>
      <c r="J237" s="8">
        <v>5</v>
      </c>
      <c r="K237" s="8">
        <v>6</v>
      </c>
      <c r="L237" s="9">
        <v>7</v>
      </c>
    </row>
    <row r="238" spans="4:14" x14ac:dyDescent="0.2">
      <c r="D238" s="8">
        <v>8</v>
      </c>
      <c r="E238"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238" s="8">
        <v>1</v>
      </c>
      <c r="G238" s="8">
        <v>2</v>
      </c>
      <c r="H238" s="8">
        <v>3</v>
      </c>
      <c r="I238" s="8">
        <v>4</v>
      </c>
      <c r="J238" s="8">
        <v>5</v>
      </c>
      <c r="K238" s="8">
        <v>6</v>
      </c>
      <c r="L238" s="9">
        <v>7</v>
      </c>
    </row>
    <row r="239" spans="4:14" x14ac:dyDescent="0.2">
      <c r="D239" s="8">
        <v>9</v>
      </c>
      <c r="E239"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239" s="8">
        <v>1</v>
      </c>
      <c r="G239" s="8">
        <v>2</v>
      </c>
      <c r="H239" s="8">
        <v>3</v>
      </c>
      <c r="I239" s="8">
        <v>4</v>
      </c>
      <c r="J239" s="8">
        <v>5</v>
      </c>
      <c r="K239" s="8">
        <v>6</v>
      </c>
      <c r="L239" s="9">
        <v>7</v>
      </c>
    </row>
    <row r="240" spans="4:14" x14ac:dyDescent="0.2">
      <c r="D240" s="8">
        <v>10</v>
      </c>
      <c r="E240"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240" s="8">
        <v>1</v>
      </c>
      <c r="G240" s="8">
        <v>2</v>
      </c>
      <c r="H240" s="8">
        <v>3</v>
      </c>
      <c r="I240" s="8">
        <v>4</v>
      </c>
      <c r="J240" s="8">
        <v>5</v>
      </c>
      <c r="K240" s="8">
        <v>6</v>
      </c>
      <c r="L240" s="9">
        <v>7</v>
      </c>
    </row>
    <row r="241" spans="4:14" x14ac:dyDescent="0.2">
      <c r="D241" s="8">
        <v>11</v>
      </c>
      <c r="E241"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241" s="8">
        <v>1</v>
      </c>
      <c r="G241" s="8">
        <v>2</v>
      </c>
      <c r="H241" s="8">
        <v>3</v>
      </c>
      <c r="I241" s="8">
        <v>4</v>
      </c>
      <c r="J241" s="8">
        <v>5</v>
      </c>
      <c r="K241" s="8">
        <v>6</v>
      </c>
      <c r="L241" s="9">
        <v>7</v>
      </c>
    </row>
    <row r="242" spans="4:14" x14ac:dyDescent="0.2">
      <c r="D242" s="8">
        <v>12</v>
      </c>
      <c r="E242"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242" s="8">
        <v>1</v>
      </c>
      <c r="G242" s="8">
        <v>2</v>
      </c>
      <c r="H242" s="8">
        <v>3</v>
      </c>
      <c r="I242" s="8">
        <v>4</v>
      </c>
      <c r="J242" s="8">
        <v>5</v>
      </c>
      <c r="K242" s="8">
        <v>6</v>
      </c>
      <c r="L242" s="9">
        <v>7</v>
      </c>
    </row>
    <row r="243" spans="4:14" x14ac:dyDescent="0.2">
      <c r="D243" s="8">
        <v>13</v>
      </c>
      <c r="E243"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243" s="8">
        <v>1</v>
      </c>
      <c r="G243" s="8">
        <v>2</v>
      </c>
      <c r="H243" s="8">
        <v>3</v>
      </c>
      <c r="I243" s="8">
        <v>4</v>
      </c>
      <c r="J243" s="8">
        <v>5</v>
      </c>
      <c r="K243" s="8">
        <v>6</v>
      </c>
      <c r="L243" s="9">
        <v>7</v>
      </c>
    </row>
    <row r="244" spans="4:14" x14ac:dyDescent="0.2">
      <c r="D244" s="8">
        <v>14</v>
      </c>
      <c r="E244"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244" s="8">
        <v>1</v>
      </c>
      <c r="G244" s="8">
        <v>2</v>
      </c>
      <c r="H244" s="8">
        <v>3</v>
      </c>
      <c r="I244" s="8">
        <v>4</v>
      </c>
      <c r="J244" s="8">
        <v>5</v>
      </c>
      <c r="K244" s="8">
        <v>6</v>
      </c>
      <c r="L244" s="9">
        <v>7</v>
      </c>
    </row>
    <row r="245" spans="4:14" x14ac:dyDescent="0.2">
      <c r="D245" s="8">
        <v>15</v>
      </c>
      <c r="E245"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245" s="8">
        <v>1</v>
      </c>
      <c r="G245" s="8">
        <v>2</v>
      </c>
      <c r="H245" s="8">
        <v>3</v>
      </c>
      <c r="I245" s="8">
        <v>4</v>
      </c>
      <c r="J245" s="8">
        <v>5</v>
      </c>
      <c r="K245" s="8">
        <v>6</v>
      </c>
      <c r="L245" s="9">
        <v>7</v>
      </c>
    </row>
    <row r="246" spans="4:14" x14ac:dyDescent="0.2">
      <c r="D246" s="8">
        <v>16</v>
      </c>
      <c r="E246"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246" s="8">
        <v>1</v>
      </c>
      <c r="G246" s="8">
        <v>2</v>
      </c>
      <c r="H246" s="8">
        <v>3</v>
      </c>
      <c r="I246" s="8">
        <v>4</v>
      </c>
      <c r="J246" s="8">
        <v>5</v>
      </c>
      <c r="K246" s="8">
        <v>6</v>
      </c>
      <c r="L246" s="9">
        <v>7</v>
      </c>
    </row>
    <row r="247" spans="4:14" x14ac:dyDescent="0.2">
      <c r="D247" s="8">
        <v>17</v>
      </c>
      <c r="E247"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247" s="8">
        <v>1</v>
      </c>
      <c r="G247" s="8">
        <v>2</v>
      </c>
      <c r="H247" s="8">
        <v>3</v>
      </c>
      <c r="I247" s="8">
        <v>4</v>
      </c>
      <c r="J247" s="8">
        <v>5</v>
      </c>
      <c r="K247" s="8">
        <v>6</v>
      </c>
      <c r="L247" s="9">
        <v>7</v>
      </c>
    </row>
    <row r="248" spans="4:14" x14ac:dyDescent="0.2">
      <c r="D248" s="8">
        <v>18</v>
      </c>
      <c r="E248"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248" s="8">
        <v>1</v>
      </c>
      <c r="G248" s="8">
        <v>2</v>
      </c>
      <c r="H248" s="8">
        <v>3</v>
      </c>
      <c r="I248" s="8">
        <v>4</v>
      </c>
      <c r="J248" s="8">
        <v>5</v>
      </c>
      <c r="K248" s="8">
        <v>6</v>
      </c>
      <c r="L248" s="9">
        <v>7</v>
      </c>
    </row>
    <row r="249" spans="4:14" x14ac:dyDescent="0.2">
      <c r="D249" s="8">
        <v>19</v>
      </c>
      <c r="E249"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249" s="8">
        <v>1</v>
      </c>
      <c r="G249" s="8">
        <v>2</v>
      </c>
      <c r="H249" s="8">
        <v>3</v>
      </c>
      <c r="I249" s="8">
        <v>4</v>
      </c>
      <c r="J249" s="8">
        <v>5</v>
      </c>
      <c r="K249" s="8">
        <v>6</v>
      </c>
      <c r="L249" s="9">
        <v>7</v>
      </c>
    </row>
    <row r="250" spans="4:14" x14ac:dyDescent="0.2">
      <c r="D250" s="8">
        <v>20</v>
      </c>
      <c r="E250"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250" s="8">
        <v>1</v>
      </c>
      <c r="G250" s="8">
        <v>2</v>
      </c>
      <c r="H250" s="8">
        <v>3</v>
      </c>
      <c r="I250" s="8">
        <v>4</v>
      </c>
      <c r="J250" s="8">
        <v>5</v>
      </c>
      <c r="K250" s="8">
        <v>6</v>
      </c>
      <c r="L250" s="9">
        <v>7</v>
      </c>
    </row>
    <row r="251" spans="4:14" x14ac:dyDescent="0.2">
      <c r="D251" s="8">
        <v>21</v>
      </c>
      <c r="E251"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251" s="8">
        <v>1</v>
      </c>
      <c r="G251" s="8">
        <v>2</v>
      </c>
      <c r="H251" s="8">
        <v>3</v>
      </c>
      <c r="I251" s="8">
        <v>4</v>
      </c>
      <c r="J251" s="8">
        <v>5</v>
      </c>
      <c r="K251" s="8">
        <v>6</v>
      </c>
      <c r="L251" s="9">
        <v>7</v>
      </c>
    </row>
    <row r="252" spans="4:14" x14ac:dyDescent="0.2">
      <c r="D252" s="8">
        <v>22</v>
      </c>
      <c r="E252"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252" s="8">
        <v>1</v>
      </c>
      <c r="G252" s="8">
        <v>2</v>
      </c>
      <c r="H252" s="8">
        <v>3</v>
      </c>
      <c r="I252" s="8">
        <v>4</v>
      </c>
      <c r="J252" s="8">
        <v>5</v>
      </c>
      <c r="K252" s="8">
        <v>6</v>
      </c>
      <c r="L252" s="9">
        <v>7</v>
      </c>
    </row>
    <row r="253" spans="4:14" x14ac:dyDescent="0.2">
      <c r="D253" s="8">
        <v>23</v>
      </c>
      <c r="E253"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253" s="8">
        <v>1</v>
      </c>
      <c r="G253" s="8">
        <v>2</v>
      </c>
      <c r="H253" s="8">
        <v>3</v>
      </c>
      <c r="I253" s="8">
        <v>4</v>
      </c>
      <c r="J253" s="8">
        <v>5</v>
      </c>
      <c r="K253" s="8">
        <v>6</v>
      </c>
      <c r="L253" s="9">
        <v>7</v>
      </c>
    </row>
    <row r="254" spans="4:14" x14ac:dyDescent="0.2">
      <c r="D254" s="8">
        <v>24</v>
      </c>
      <c r="E254"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254" s="8">
        <v>1</v>
      </c>
      <c r="G254" s="8">
        <v>2</v>
      </c>
      <c r="H254" s="8">
        <v>3</v>
      </c>
      <c r="I254" s="8">
        <v>4</v>
      </c>
      <c r="J254" s="8">
        <v>5</v>
      </c>
      <c r="K254" s="8">
        <v>6</v>
      </c>
      <c r="L254" s="9">
        <v>7</v>
      </c>
    </row>
    <row r="255" spans="4:14" ht="13.5" thickBot="1" x14ac:dyDescent="0.25">
      <c r="D255" s="11">
        <v>25</v>
      </c>
      <c r="E255"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255" s="11">
        <v>1</v>
      </c>
      <c r="G255" s="11">
        <v>2</v>
      </c>
      <c r="H255" s="11">
        <v>3</v>
      </c>
      <c r="I255" s="11">
        <v>4</v>
      </c>
      <c r="J255" s="11">
        <v>5</v>
      </c>
      <c r="K255" s="11">
        <v>6</v>
      </c>
      <c r="L255" s="12">
        <v>7</v>
      </c>
    </row>
    <row r="256" spans="4:14" x14ac:dyDescent="0.2">
      <c r="D256" s="2"/>
      <c r="E256" s="2"/>
      <c r="F256" s="2"/>
      <c r="G256" s="2"/>
      <c r="H256" s="2"/>
      <c r="I256" s="2"/>
      <c r="J256" s="2"/>
      <c r="K256" s="2"/>
      <c r="L256" s="3"/>
      <c r="N256">
        <v>4.0999999999999996</v>
      </c>
    </row>
    <row r="257" spans="4:14" x14ac:dyDescent="0.2">
      <c r="D257" t="s">
        <v>11</v>
      </c>
      <c r="E257" t="s">
        <v>19</v>
      </c>
      <c r="F257" s="5" t="s">
        <v>12</v>
      </c>
      <c r="G257" s="5" t="s">
        <v>13</v>
      </c>
      <c r="H257" s="5" t="s">
        <v>14</v>
      </c>
      <c r="I257" s="5" t="s">
        <v>15</v>
      </c>
      <c r="J257" s="5" t="s">
        <v>16</v>
      </c>
      <c r="K257" s="5" t="s">
        <v>17</v>
      </c>
      <c r="L257" s="6" t="s">
        <v>18</v>
      </c>
      <c r="N257" s="5" t="s">
        <v>206</v>
      </c>
    </row>
    <row r="258" spans="4:14" x14ac:dyDescent="0.2">
      <c r="L258" s="7"/>
      <c r="N258" t="s">
        <v>206</v>
      </c>
    </row>
    <row r="259" spans="4:14" x14ac:dyDescent="0.2">
      <c r="D259" s="8">
        <v>1</v>
      </c>
      <c r="E259"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259" s="8">
        <v>1</v>
      </c>
      <c r="G259" s="8">
        <v>2</v>
      </c>
      <c r="H259" s="8">
        <v>3</v>
      </c>
      <c r="I259" s="8">
        <v>4</v>
      </c>
      <c r="J259" s="8">
        <v>5</v>
      </c>
      <c r="K259" s="8">
        <v>6</v>
      </c>
      <c r="L259" s="9">
        <v>7</v>
      </c>
    </row>
    <row r="260" spans="4:14" x14ac:dyDescent="0.2">
      <c r="D260" s="8">
        <v>2</v>
      </c>
      <c r="E260"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260" s="8">
        <v>1</v>
      </c>
      <c r="G260" s="8">
        <v>2</v>
      </c>
      <c r="H260" s="8">
        <v>3</v>
      </c>
      <c r="I260" s="8">
        <v>4</v>
      </c>
      <c r="J260" s="8">
        <v>5</v>
      </c>
      <c r="K260" s="8">
        <v>6</v>
      </c>
      <c r="L260" s="9">
        <v>7</v>
      </c>
    </row>
    <row r="261" spans="4:14" x14ac:dyDescent="0.2">
      <c r="D261" s="8">
        <v>3</v>
      </c>
      <c r="E261"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261" s="8">
        <v>1</v>
      </c>
      <c r="G261" s="8">
        <v>2</v>
      </c>
      <c r="H261" s="8">
        <v>3</v>
      </c>
      <c r="I261" s="8">
        <v>4</v>
      </c>
      <c r="J261" s="8">
        <v>5</v>
      </c>
      <c r="K261" s="8">
        <v>6</v>
      </c>
      <c r="L261" s="9">
        <v>7</v>
      </c>
    </row>
    <row r="262" spans="4:14" x14ac:dyDescent="0.2">
      <c r="D262" s="8">
        <v>4</v>
      </c>
      <c r="E262"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262" s="8">
        <v>1</v>
      </c>
      <c r="G262" s="8">
        <v>2</v>
      </c>
      <c r="H262" s="8">
        <v>3</v>
      </c>
      <c r="I262" s="8">
        <v>4</v>
      </c>
      <c r="J262" s="8">
        <v>5</v>
      </c>
      <c r="K262" s="8">
        <v>6</v>
      </c>
      <c r="L262" s="9">
        <v>7</v>
      </c>
    </row>
    <row r="263" spans="4:14" x14ac:dyDescent="0.2">
      <c r="D263" s="8">
        <v>5</v>
      </c>
      <c r="E263"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263" s="8">
        <v>1</v>
      </c>
      <c r="G263" s="8">
        <v>2</v>
      </c>
      <c r="H263" s="8">
        <v>3</v>
      </c>
      <c r="I263" s="8">
        <v>4</v>
      </c>
      <c r="J263" s="8">
        <v>5</v>
      </c>
      <c r="K263" s="8">
        <v>6</v>
      </c>
      <c r="L263" s="9">
        <v>7</v>
      </c>
    </row>
    <row r="264" spans="4:14" x14ac:dyDescent="0.2">
      <c r="D264" s="8">
        <v>6</v>
      </c>
      <c r="E264"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264" s="8">
        <v>1</v>
      </c>
      <c r="G264" s="8">
        <v>2</v>
      </c>
      <c r="H264" s="8">
        <v>3</v>
      </c>
      <c r="I264" s="8">
        <v>4</v>
      </c>
      <c r="J264" s="8">
        <v>5</v>
      </c>
      <c r="K264" s="8">
        <v>6</v>
      </c>
      <c r="L264" s="9">
        <v>7</v>
      </c>
    </row>
    <row r="265" spans="4:14" x14ac:dyDescent="0.2">
      <c r="D265" s="8">
        <v>7</v>
      </c>
      <c r="E265"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265" s="8">
        <v>1</v>
      </c>
      <c r="G265" s="8">
        <v>2</v>
      </c>
      <c r="H265" s="8">
        <v>3</v>
      </c>
      <c r="I265" s="8">
        <v>4</v>
      </c>
      <c r="J265" s="8">
        <v>5</v>
      </c>
      <c r="K265" s="8">
        <v>6</v>
      </c>
      <c r="L265" s="9">
        <v>7</v>
      </c>
    </row>
    <row r="266" spans="4:14" x14ac:dyDescent="0.2">
      <c r="D266" s="8">
        <v>8</v>
      </c>
      <c r="E266"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266" s="8">
        <v>1</v>
      </c>
      <c r="G266" s="8">
        <v>2</v>
      </c>
      <c r="H266" s="8">
        <v>3</v>
      </c>
      <c r="I266" s="8">
        <v>4</v>
      </c>
      <c r="J266" s="8">
        <v>5</v>
      </c>
      <c r="K266" s="8">
        <v>6</v>
      </c>
      <c r="L266" s="9">
        <v>7</v>
      </c>
    </row>
    <row r="267" spans="4:14" x14ac:dyDescent="0.2">
      <c r="D267" s="8">
        <v>9</v>
      </c>
      <c r="E267"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267" s="8">
        <v>1</v>
      </c>
      <c r="G267" s="8">
        <v>2</v>
      </c>
      <c r="H267" s="8">
        <v>3</v>
      </c>
      <c r="I267" s="8">
        <v>4</v>
      </c>
      <c r="J267" s="8">
        <v>5</v>
      </c>
      <c r="K267" s="8">
        <v>6</v>
      </c>
      <c r="L267" s="9">
        <v>7</v>
      </c>
    </row>
    <row r="268" spans="4:14" x14ac:dyDescent="0.2">
      <c r="D268" s="8">
        <v>10</v>
      </c>
      <c r="E268"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268" s="8">
        <v>1</v>
      </c>
      <c r="G268" s="8">
        <v>2</v>
      </c>
      <c r="H268" s="8">
        <v>3</v>
      </c>
      <c r="I268" s="8">
        <v>4</v>
      </c>
      <c r="J268" s="8">
        <v>5</v>
      </c>
      <c r="K268" s="8">
        <v>6</v>
      </c>
      <c r="L268" s="9">
        <v>7</v>
      </c>
    </row>
    <row r="269" spans="4:14" x14ac:dyDescent="0.2">
      <c r="D269" s="8">
        <v>11</v>
      </c>
      <c r="E269"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269" s="8">
        <v>1</v>
      </c>
      <c r="G269" s="8">
        <v>2</v>
      </c>
      <c r="H269" s="8">
        <v>3</v>
      </c>
      <c r="I269" s="8">
        <v>4</v>
      </c>
      <c r="J269" s="8">
        <v>5</v>
      </c>
      <c r="K269" s="8">
        <v>6</v>
      </c>
      <c r="L269" s="9">
        <v>7</v>
      </c>
    </row>
    <row r="270" spans="4:14" x14ac:dyDescent="0.2">
      <c r="D270" s="8">
        <v>12</v>
      </c>
      <c r="E270"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270" s="8">
        <v>1</v>
      </c>
      <c r="G270" s="8">
        <v>2</v>
      </c>
      <c r="H270" s="8">
        <v>3</v>
      </c>
      <c r="I270" s="8">
        <v>4</v>
      </c>
      <c r="J270" s="8">
        <v>5</v>
      </c>
      <c r="K270" s="8">
        <v>6</v>
      </c>
      <c r="L270" s="9">
        <v>7</v>
      </c>
    </row>
    <row r="271" spans="4:14" x14ac:dyDescent="0.2">
      <c r="D271" s="8">
        <v>13</v>
      </c>
      <c r="E271"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271" s="8">
        <v>1</v>
      </c>
      <c r="G271" s="8">
        <v>2</v>
      </c>
      <c r="H271" s="8">
        <v>3</v>
      </c>
      <c r="I271" s="8">
        <v>4</v>
      </c>
      <c r="J271" s="8">
        <v>5</v>
      </c>
      <c r="K271" s="8">
        <v>6</v>
      </c>
      <c r="L271" s="9">
        <v>7</v>
      </c>
    </row>
    <row r="272" spans="4:14" x14ac:dyDescent="0.2">
      <c r="D272" s="8">
        <v>14</v>
      </c>
      <c r="E272"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272" s="8">
        <v>1</v>
      </c>
      <c r="G272" s="8">
        <v>2</v>
      </c>
      <c r="H272" s="8">
        <v>3</v>
      </c>
      <c r="I272" s="8">
        <v>4</v>
      </c>
      <c r="J272" s="8">
        <v>5</v>
      </c>
      <c r="K272" s="8">
        <v>6</v>
      </c>
      <c r="L272" s="9">
        <v>7</v>
      </c>
    </row>
    <row r="273" spans="4:14" x14ac:dyDescent="0.2">
      <c r="D273" s="8">
        <v>15</v>
      </c>
      <c r="E273"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273" s="8">
        <v>1</v>
      </c>
      <c r="G273" s="8">
        <v>2</v>
      </c>
      <c r="H273" s="8">
        <v>3</v>
      </c>
      <c r="I273" s="8">
        <v>4</v>
      </c>
      <c r="J273" s="8">
        <v>5</v>
      </c>
      <c r="K273" s="8">
        <v>6</v>
      </c>
      <c r="L273" s="9">
        <v>7</v>
      </c>
    </row>
    <row r="274" spans="4:14" x14ac:dyDescent="0.2">
      <c r="D274" s="8">
        <v>16</v>
      </c>
      <c r="E274"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274" s="8">
        <v>1</v>
      </c>
      <c r="G274" s="8">
        <v>2</v>
      </c>
      <c r="H274" s="8">
        <v>3</v>
      </c>
      <c r="I274" s="8">
        <v>4</v>
      </c>
      <c r="J274" s="8">
        <v>5</v>
      </c>
      <c r="K274" s="8">
        <v>6</v>
      </c>
      <c r="L274" s="9">
        <v>7</v>
      </c>
    </row>
    <row r="275" spans="4:14" x14ac:dyDescent="0.2">
      <c r="D275" s="8">
        <v>17</v>
      </c>
      <c r="E275"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275" s="8">
        <v>1</v>
      </c>
      <c r="G275" s="8">
        <v>2</v>
      </c>
      <c r="H275" s="8">
        <v>3</v>
      </c>
      <c r="I275" s="8">
        <v>4</v>
      </c>
      <c r="J275" s="8">
        <v>5</v>
      </c>
      <c r="K275" s="8">
        <v>6</v>
      </c>
      <c r="L275" s="9">
        <v>7</v>
      </c>
    </row>
    <row r="276" spans="4:14" x14ac:dyDescent="0.2">
      <c r="D276" s="8">
        <v>18</v>
      </c>
      <c r="E276"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276" s="8">
        <v>1</v>
      </c>
      <c r="G276" s="8">
        <v>2</v>
      </c>
      <c r="H276" s="8">
        <v>3</v>
      </c>
      <c r="I276" s="8">
        <v>4</v>
      </c>
      <c r="J276" s="8">
        <v>5</v>
      </c>
      <c r="K276" s="8">
        <v>6</v>
      </c>
      <c r="L276" s="9">
        <v>7</v>
      </c>
    </row>
    <row r="277" spans="4:14" x14ac:dyDescent="0.2">
      <c r="D277" s="8">
        <v>19</v>
      </c>
      <c r="E277"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277" s="8">
        <v>1</v>
      </c>
      <c r="G277" s="8">
        <v>2</v>
      </c>
      <c r="H277" s="8">
        <v>3</v>
      </c>
      <c r="I277" s="8">
        <v>4</v>
      </c>
      <c r="J277" s="8">
        <v>5</v>
      </c>
      <c r="K277" s="8">
        <v>6</v>
      </c>
      <c r="L277" s="9">
        <v>7</v>
      </c>
    </row>
    <row r="278" spans="4:14" x14ac:dyDescent="0.2">
      <c r="D278" s="8">
        <v>20</v>
      </c>
      <c r="E278"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278" s="8">
        <v>1</v>
      </c>
      <c r="G278" s="8">
        <v>2</v>
      </c>
      <c r="H278" s="8">
        <v>3</v>
      </c>
      <c r="I278" s="8">
        <v>4</v>
      </c>
      <c r="J278" s="8">
        <v>5</v>
      </c>
      <c r="K278" s="8">
        <v>6</v>
      </c>
      <c r="L278" s="9">
        <v>7</v>
      </c>
    </row>
    <row r="279" spans="4:14" x14ac:dyDescent="0.2">
      <c r="D279" s="8">
        <v>21</v>
      </c>
      <c r="E279"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279" s="8">
        <v>1</v>
      </c>
      <c r="G279" s="8">
        <v>2</v>
      </c>
      <c r="H279" s="8">
        <v>3</v>
      </c>
      <c r="I279" s="8">
        <v>4</v>
      </c>
      <c r="J279" s="8">
        <v>5</v>
      </c>
      <c r="K279" s="8">
        <v>6</v>
      </c>
      <c r="L279" s="9">
        <v>7</v>
      </c>
    </row>
    <row r="280" spans="4:14" x14ac:dyDescent="0.2">
      <c r="D280" s="8">
        <v>22</v>
      </c>
      <c r="E280"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280" s="8">
        <v>1</v>
      </c>
      <c r="G280" s="8">
        <v>2</v>
      </c>
      <c r="H280" s="8">
        <v>3</v>
      </c>
      <c r="I280" s="8">
        <v>4</v>
      </c>
      <c r="J280" s="8">
        <v>5</v>
      </c>
      <c r="K280" s="8">
        <v>6</v>
      </c>
      <c r="L280" s="9">
        <v>7</v>
      </c>
    </row>
    <row r="281" spans="4:14" x14ac:dyDescent="0.2">
      <c r="D281" s="8">
        <v>23</v>
      </c>
      <c r="E281"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281" s="8">
        <v>1</v>
      </c>
      <c r="G281" s="8">
        <v>2</v>
      </c>
      <c r="H281" s="8">
        <v>3</v>
      </c>
      <c r="I281" s="8">
        <v>4</v>
      </c>
      <c r="J281" s="8">
        <v>5</v>
      </c>
      <c r="K281" s="8">
        <v>6</v>
      </c>
      <c r="L281" s="9">
        <v>7</v>
      </c>
    </row>
    <row r="282" spans="4:14" x14ac:dyDescent="0.2">
      <c r="D282" s="8">
        <v>24</v>
      </c>
      <c r="E282"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282" s="8">
        <v>1</v>
      </c>
      <c r="G282" s="8">
        <v>2</v>
      </c>
      <c r="H282" s="8">
        <v>3</v>
      </c>
      <c r="I282" s="8">
        <v>4</v>
      </c>
      <c r="J282" s="8">
        <v>5</v>
      </c>
      <c r="K282" s="8">
        <v>6</v>
      </c>
      <c r="L282" s="9">
        <v>7</v>
      </c>
    </row>
    <row r="283" spans="4:14" ht="13.5" thickBot="1" x14ac:dyDescent="0.25">
      <c r="D283" s="11">
        <v>25</v>
      </c>
      <c r="E283"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283" s="11">
        <v>1</v>
      </c>
      <c r="G283" s="11">
        <v>2</v>
      </c>
      <c r="H283" s="11">
        <v>3</v>
      </c>
      <c r="I283" s="11">
        <v>4</v>
      </c>
      <c r="J283" s="11">
        <v>5</v>
      </c>
      <c r="K283" s="11">
        <v>6</v>
      </c>
      <c r="L283" s="12">
        <v>7</v>
      </c>
    </row>
    <row r="284" spans="4:14" ht="13.5" thickBot="1" x14ac:dyDescent="0.25"/>
    <row r="285" spans="4:14" x14ac:dyDescent="0.2">
      <c r="D285" s="2" t="s">
        <v>11</v>
      </c>
      <c r="E285" s="2" t="s">
        <v>20</v>
      </c>
      <c r="F285" s="13" t="s">
        <v>12</v>
      </c>
      <c r="G285" s="13" t="s">
        <v>13</v>
      </c>
      <c r="H285" s="13" t="s">
        <v>14</v>
      </c>
      <c r="I285" s="13" t="s">
        <v>15</v>
      </c>
      <c r="J285" s="13" t="s">
        <v>16</v>
      </c>
      <c r="K285" s="13" t="s">
        <v>17</v>
      </c>
      <c r="L285" s="14" t="s">
        <v>18</v>
      </c>
      <c r="N285">
        <v>4.2</v>
      </c>
    </row>
    <row r="286" spans="4:14" x14ac:dyDescent="0.2">
      <c r="L286" s="7"/>
      <c r="N286" t="s">
        <v>206</v>
      </c>
    </row>
    <row r="287" spans="4:14" x14ac:dyDescent="0.2">
      <c r="D287" s="8">
        <v>1</v>
      </c>
      <c r="E287"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287" s="8">
        <v>1</v>
      </c>
      <c r="G287" s="8">
        <v>2</v>
      </c>
      <c r="H287" s="8">
        <v>3</v>
      </c>
      <c r="I287" s="8">
        <v>4</v>
      </c>
      <c r="J287" s="8">
        <v>5</v>
      </c>
      <c r="K287" s="8">
        <v>6</v>
      </c>
      <c r="L287" s="9">
        <v>7</v>
      </c>
      <c r="N287" t="s">
        <v>206</v>
      </c>
    </row>
    <row r="288" spans="4:14" x14ac:dyDescent="0.2">
      <c r="D288" s="8">
        <v>2</v>
      </c>
      <c r="E288"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288" s="8">
        <v>1</v>
      </c>
      <c r="G288" s="8">
        <v>2</v>
      </c>
      <c r="H288" s="8">
        <v>3</v>
      </c>
      <c r="I288" s="8">
        <v>4</v>
      </c>
      <c r="J288" s="8">
        <v>5</v>
      </c>
      <c r="K288" s="8">
        <v>6</v>
      </c>
      <c r="L288" s="9">
        <v>7</v>
      </c>
    </row>
    <row r="289" spans="4:12" x14ac:dyDescent="0.2">
      <c r="D289" s="8">
        <v>3</v>
      </c>
      <c r="E289"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289" s="8">
        <v>1</v>
      </c>
      <c r="G289" s="8">
        <v>2</v>
      </c>
      <c r="H289" s="8">
        <v>3</v>
      </c>
      <c r="I289" s="8">
        <v>4</v>
      </c>
      <c r="J289" s="8">
        <v>5</v>
      </c>
      <c r="K289" s="8">
        <v>6</v>
      </c>
      <c r="L289" s="9">
        <v>7</v>
      </c>
    </row>
    <row r="290" spans="4:12" x14ac:dyDescent="0.2">
      <c r="D290" s="8">
        <v>4</v>
      </c>
      <c r="E290"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290" s="8">
        <v>1</v>
      </c>
      <c r="G290" s="8">
        <v>2</v>
      </c>
      <c r="H290" s="8">
        <v>3</v>
      </c>
      <c r="I290" s="8">
        <v>4</v>
      </c>
      <c r="J290" s="8">
        <v>5</v>
      </c>
      <c r="K290" s="8">
        <v>6</v>
      </c>
      <c r="L290" s="9">
        <v>7</v>
      </c>
    </row>
    <row r="291" spans="4:12" x14ac:dyDescent="0.2">
      <c r="D291" s="8">
        <v>5</v>
      </c>
      <c r="E291"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291" s="8">
        <v>1</v>
      </c>
      <c r="G291" s="8">
        <v>2</v>
      </c>
      <c r="H291" s="8">
        <v>3</v>
      </c>
      <c r="I291" s="8">
        <v>4</v>
      </c>
      <c r="J291" s="8">
        <v>5</v>
      </c>
      <c r="K291" s="8">
        <v>6</v>
      </c>
      <c r="L291" s="9">
        <v>7</v>
      </c>
    </row>
    <row r="292" spans="4:12" x14ac:dyDescent="0.2">
      <c r="D292" s="8">
        <v>6</v>
      </c>
      <c r="E292"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292" s="8">
        <v>1</v>
      </c>
      <c r="G292" s="8">
        <v>2</v>
      </c>
      <c r="H292" s="8">
        <v>3</v>
      </c>
      <c r="I292" s="8">
        <v>4</v>
      </c>
      <c r="J292" s="8">
        <v>5</v>
      </c>
      <c r="K292" s="8">
        <v>6</v>
      </c>
      <c r="L292" s="9">
        <v>7</v>
      </c>
    </row>
    <row r="293" spans="4:12" x14ac:dyDescent="0.2">
      <c r="D293" s="8">
        <v>7</v>
      </c>
      <c r="E293"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293" s="8">
        <v>1</v>
      </c>
      <c r="G293" s="8">
        <v>2</v>
      </c>
      <c r="H293" s="8">
        <v>3</v>
      </c>
      <c r="I293" s="8">
        <v>4</v>
      </c>
      <c r="J293" s="8">
        <v>5</v>
      </c>
      <c r="K293" s="8">
        <v>6</v>
      </c>
      <c r="L293" s="9">
        <v>7</v>
      </c>
    </row>
    <row r="294" spans="4:12" x14ac:dyDescent="0.2">
      <c r="D294" s="8">
        <v>8</v>
      </c>
      <c r="E294"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294" s="8">
        <v>1</v>
      </c>
      <c r="G294" s="8">
        <v>2</v>
      </c>
      <c r="H294" s="8">
        <v>3</v>
      </c>
      <c r="I294" s="8">
        <v>4</v>
      </c>
      <c r="J294" s="8">
        <v>5</v>
      </c>
      <c r="K294" s="8">
        <v>6</v>
      </c>
      <c r="L294" s="9">
        <v>7</v>
      </c>
    </row>
    <row r="295" spans="4:12" x14ac:dyDescent="0.2">
      <c r="D295" s="8">
        <v>9</v>
      </c>
      <c r="E295"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295" s="8">
        <v>1</v>
      </c>
      <c r="G295" s="8">
        <v>2</v>
      </c>
      <c r="H295" s="8">
        <v>3</v>
      </c>
      <c r="I295" s="8">
        <v>4</v>
      </c>
      <c r="J295" s="8">
        <v>5</v>
      </c>
      <c r="K295" s="8">
        <v>6</v>
      </c>
      <c r="L295" s="9">
        <v>7</v>
      </c>
    </row>
    <row r="296" spans="4:12" x14ac:dyDescent="0.2">
      <c r="D296" s="8">
        <v>10</v>
      </c>
      <c r="E296"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296" s="8">
        <v>1</v>
      </c>
      <c r="G296" s="8">
        <v>2</v>
      </c>
      <c r="H296" s="8">
        <v>3</v>
      </c>
      <c r="I296" s="8">
        <v>4</v>
      </c>
      <c r="J296" s="8">
        <v>5</v>
      </c>
      <c r="K296" s="8">
        <v>6</v>
      </c>
      <c r="L296" s="9">
        <v>7</v>
      </c>
    </row>
    <row r="297" spans="4:12" x14ac:dyDescent="0.2">
      <c r="D297" s="8">
        <v>11</v>
      </c>
      <c r="E297"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297" s="8">
        <v>1</v>
      </c>
      <c r="G297" s="8">
        <v>2</v>
      </c>
      <c r="H297" s="8">
        <v>3</v>
      </c>
      <c r="I297" s="8">
        <v>4</v>
      </c>
      <c r="J297" s="8">
        <v>5</v>
      </c>
      <c r="K297" s="8">
        <v>6</v>
      </c>
      <c r="L297" s="9">
        <v>7</v>
      </c>
    </row>
    <row r="298" spans="4:12" x14ac:dyDescent="0.2">
      <c r="D298" s="8">
        <v>12</v>
      </c>
      <c r="E298"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298" s="8">
        <v>1</v>
      </c>
      <c r="G298" s="8">
        <v>2</v>
      </c>
      <c r="H298" s="8">
        <v>3</v>
      </c>
      <c r="I298" s="8">
        <v>4</v>
      </c>
      <c r="J298" s="8">
        <v>5</v>
      </c>
      <c r="K298" s="8">
        <v>6</v>
      </c>
      <c r="L298" s="9">
        <v>7</v>
      </c>
    </row>
    <row r="299" spans="4:12" x14ac:dyDescent="0.2">
      <c r="D299" s="8">
        <v>13</v>
      </c>
      <c r="E299"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299" s="8">
        <v>1</v>
      </c>
      <c r="G299" s="8">
        <v>2</v>
      </c>
      <c r="H299" s="8">
        <v>3</v>
      </c>
      <c r="I299" s="8">
        <v>4</v>
      </c>
      <c r="J299" s="8">
        <v>5</v>
      </c>
      <c r="K299" s="8">
        <v>6</v>
      </c>
      <c r="L299" s="9">
        <v>7</v>
      </c>
    </row>
    <row r="300" spans="4:12" x14ac:dyDescent="0.2">
      <c r="D300" s="8">
        <v>14</v>
      </c>
      <c r="E300"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00" s="8">
        <v>1</v>
      </c>
      <c r="G300" s="8">
        <v>2</v>
      </c>
      <c r="H300" s="8">
        <v>3</v>
      </c>
      <c r="I300" s="8">
        <v>4</v>
      </c>
      <c r="J300" s="8">
        <v>5</v>
      </c>
      <c r="K300" s="8">
        <v>6</v>
      </c>
      <c r="L300" s="9">
        <v>7</v>
      </c>
    </row>
    <row r="301" spans="4:12" x14ac:dyDescent="0.2">
      <c r="D301" s="8">
        <v>15</v>
      </c>
      <c r="E301"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01" s="8">
        <v>1</v>
      </c>
      <c r="G301" s="8">
        <v>2</v>
      </c>
      <c r="H301" s="8">
        <v>3</v>
      </c>
      <c r="I301" s="8">
        <v>4</v>
      </c>
      <c r="J301" s="8">
        <v>5</v>
      </c>
      <c r="K301" s="8">
        <v>6</v>
      </c>
      <c r="L301" s="9">
        <v>7</v>
      </c>
    </row>
    <row r="302" spans="4:12" x14ac:dyDescent="0.2">
      <c r="D302" s="8">
        <v>16</v>
      </c>
      <c r="E302"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02" s="8">
        <v>1</v>
      </c>
      <c r="G302" s="8">
        <v>2</v>
      </c>
      <c r="H302" s="8">
        <v>3</v>
      </c>
      <c r="I302" s="8">
        <v>4</v>
      </c>
      <c r="J302" s="8">
        <v>5</v>
      </c>
      <c r="K302" s="8">
        <v>6</v>
      </c>
      <c r="L302" s="9">
        <v>7</v>
      </c>
    </row>
    <row r="303" spans="4:12" x14ac:dyDescent="0.2">
      <c r="D303" s="8">
        <v>17</v>
      </c>
      <c r="E303"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03" s="8">
        <v>1</v>
      </c>
      <c r="G303" s="8">
        <v>2</v>
      </c>
      <c r="H303" s="8">
        <v>3</v>
      </c>
      <c r="I303" s="8">
        <v>4</v>
      </c>
      <c r="J303" s="8">
        <v>5</v>
      </c>
      <c r="K303" s="8">
        <v>6</v>
      </c>
      <c r="L303" s="9">
        <v>7</v>
      </c>
    </row>
    <row r="304" spans="4:12" x14ac:dyDescent="0.2">
      <c r="D304" s="8">
        <v>18</v>
      </c>
      <c r="E304"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04" s="8">
        <v>1</v>
      </c>
      <c r="G304" s="8">
        <v>2</v>
      </c>
      <c r="H304" s="8">
        <v>3</v>
      </c>
      <c r="I304" s="8">
        <v>4</v>
      </c>
      <c r="J304" s="8">
        <v>5</v>
      </c>
      <c r="K304" s="8">
        <v>6</v>
      </c>
      <c r="L304" s="9">
        <v>7</v>
      </c>
    </row>
    <row r="305" spans="4:14" x14ac:dyDescent="0.2">
      <c r="D305" s="8">
        <v>19</v>
      </c>
      <c r="E305"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05" s="8">
        <v>1</v>
      </c>
      <c r="G305" s="8">
        <v>2</v>
      </c>
      <c r="H305" s="8">
        <v>3</v>
      </c>
      <c r="I305" s="8">
        <v>4</v>
      </c>
      <c r="J305" s="8">
        <v>5</v>
      </c>
      <c r="K305" s="8">
        <v>6</v>
      </c>
      <c r="L305" s="9">
        <v>7</v>
      </c>
    </row>
    <row r="306" spans="4:14" x14ac:dyDescent="0.2">
      <c r="D306" s="8">
        <v>20</v>
      </c>
      <c r="E306"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06" s="8">
        <v>1</v>
      </c>
      <c r="G306" s="8">
        <v>2</v>
      </c>
      <c r="H306" s="8">
        <v>3</v>
      </c>
      <c r="I306" s="8">
        <v>4</v>
      </c>
      <c r="J306" s="8">
        <v>5</v>
      </c>
      <c r="K306" s="8">
        <v>6</v>
      </c>
      <c r="L306" s="9">
        <v>7</v>
      </c>
    </row>
    <row r="307" spans="4:14" x14ac:dyDescent="0.2">
      <c r="D307" s="8">
        <v>21</v>
      </c>
      <c r="E307"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07" s="8">
        <v>1</v>
      </c>
      <c r="G307" s="8">
        <v>2</v>
      </c>
      <c r="H307" s="8">
        <v>3</v>
      </c>
      <c r="I307" s="8">
        <v>4</v>
      </c>
      <c r="J307" s="8">
        <v>5</v>
      </c>
      <c r="K307" s="8">
        <v>6</v>
      </c>
      <c r="L307" s="9">
        <v>7</v>
      </c>
    </row>
    <row r="308" spans="4:14" x14ac:dyDescent="0.2">
      <c r="D308" s="8">
        <v>22</v>
      </c>
      <c r="E308"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08" s="8">
        <v>1</v>
      </c>
      <c r="G308" s="8">
        <v>2</v>
      </c>
      <c r="H308" s="8">
        <v>3</v>
      </c>
      <c r="I308" s="8">
        <v>4</v>
      </c>
      <c r="J308" s="8">
        <v>5</v>
      </c>
      <c r="K308" s="8">
        <v>6</v>
      </c>
      <c r="L308" s="9">
        <v>7</v>
      </c>
    </row>
    <row r="309" spans="4:14" x14ac:dyDescent="0.2">
      <c r="D309" s="8">
        <v>23</v>
      </c>
      <c r="E309"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09" s="8">
        <v>1</v>
      </c>
      <c r="G309" s="8">
        <v>2</v>
      </c>
      <c r="H309" s="8">
        <v>3</v>
      </c>
      <c r="I309" s="8">
        <v>4</v>
      </c>
      <c r="J309" s="8">
        <v>5</v>
      </c>
      <c r="K309" s="8">
        <v>6</v>
      </c>
      <c r="L309" s="9">
        <v>7</v>
      </c>
    </row>
    <row r="310" spans="4:14" x14ac:dyDescent="0.2">
      <c r="D310" s="8">
        <v>24</v>
      </c>
      <c r="E310"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10" s="8">
        <v>1</v>
      </c>
      <c r="G310" s="8">
        <v>2</v>
      </c>
      <c r="H310" s="8">
        <v>3</v>
      </c>
      <c r="I310" s="8">
        <v>4</v>
      </c>
      <c r="J310" s="8">
        <v>5</v>
      </c>
      <c r="K310" s="8">
        <v>6</v>
      </c>
      <c r="L310" s="9">
        <v>7</v>
      </c>
    </row>
    <row r="311" spans="4:14" ht="13.5" thickBot="1" x14ac:dyDescent="0.25">
      <c r="D311" s="11">
        <v>25</v>
      </c>
      <c r="E311"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11" s="11">
        <v>1</v>
      </c>
      <c r="G311" s="11">
        <v>2</v>
      </c>
      <c r="H311" s="11">
        <v>3</v>
      </c>
      <c r="I311" s="11">
        <v>4</v>
      </c>
      <c r="J311" s="11">
        <v>5</v>
      </c>
      <c r="K311" s="11">
        <v>6</v>
      </c>
      <c r="L311" s="12">
        <v>7</v>
      </c>
    </row>
    <row r="312" spans="4:14" ht="13.5" thickBot="1" x14ac:dyDescent="0.25"/>
    <row r="313" spans="4:14" x14ac:dyDescent="0.2">
      <c r="D313" s="2" t="s">
        <v>11</v>
      </c>
      <c r="E313" s="2" t="s">
        <v>20</v>
      </c>
      <c r="F313" s="13" t="s">
        <v>12</v>
      </c>
      <c r="G313" s="13" t="s">
        <v>13</v>
      </c>
      <c r="H313" s="13" t="s">
        <v>14</v>
      </c>
      <c r="I313" s="13" t="s">
        <v>15</v>
      </c>
      <c r="J313" s="13" t="s">
        <v>16</v>
      </c>
      <c r="K313" s="13" t="s">
        <v>17</v>
      </c>
      <c r="L313" s="14" t="s">
        <v>18</v>
      </c>
      <c r="N313">
        <v>4.3</v>
      </c>
    </row>
    <row r="314" spans="4:14" x14ac:dyDescent="0.2">
      <c r="L314" s="7"/>
      <c r="N314" t="s">
        <v>206</v>
      </c>
    </row>
    <row r="315" spans="4:14" x14ac:dyDescent="0.2">
      <c r="D315" s="8">
        <v>1</v>
      </c>
      <c r="E315"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15" s="8">
        <v>1</v>
      </c>
      <c r="G315" s="8">
        <v>2</v>
      </c>
      <c r="H315" s="8">
        <v>3</v>
      </c>
      <c r="I315" s="8">
        <v>4</v>
      </c>
      <c r="J315" s="8">
        <v>5</v>
      </c>
      <c r="K315" s="8">
        <v>6</v>
      </c>
      <c r="L315" s="9">
        <v>7</v>
      </c>
      <c r="N315" t="s">
        <v>206</v>
      </c>
    </row>
    <row r="316" spans="4:14" x14ac:dyDescent="0.2">
      <c r="D316" s="8">
        <v>2</v>
      </c>
      <c r="E316"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16" s="8">
        <v>1</v>
      </c>
      <c r="G316" s="8">
        <v>2</v>
      </c>
      <c r="H316" s="8">
        <v>3</v>
      </c>
      <c r="I316" s="8">
        <v>4</v>
      </c>
      <c r="J316" s="8">
        <v>5</v>
      </c>
      <c r="K316" s="8">
        <v>6</v>
      </c>
      <c r="L316" s="9">
        <v>7</v>
      </c>
    </row>
    <row r="317" spans="4:14" x14ac:dyDescent="0.2">
      <c r="D317" s="8">
        <v>3</v>
      </c>
      <c r="E317"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17" s="8">
        <v>1</v>
      </c>
      <c r="G317" s="8">
        <v>2</v>
      </c>
      <c r="H317" s="8">
        <v>3</v>
      </c>
      <c r="I317" s="8">
        <v>4</v>
      </c>
      <c r="J317" s="8">
        <v>5</v>
      </c>
      <c r="K317" s="8">
        <v>6</v>
      </c>
      <c r="L317" s="9">
        <v>7</v>
      </c>
    </row>
    <row r="318" spans="4:14" x14ac:dyDescent="0.2">
      <c r="D318" s="8">
        <v>4</v>
      </c>
      <c r="E318"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18" s="8">
        <v>1</v>
      </c>
      <c r="G318" s="8">
        <v>2</v>
      </c>
      <c r="H318" s="8">
        <v>3</v>
      </c>
      <c r="I318" s="8">
        <v>4</v>
      </c>
      <c r="J318" s="8">
        <v>5</v>
      </c>
      <c r="K318" s="8">
        <v>6</v>
      </c>
      <c r="L318" s="9">
        <v>7</v>
      </c>
    </row>
    <row r="319" spans="4:14" x14ac:dyDescent="0.2">
      <c r="D319" s="8">
        <v>5</v>
      </c>
      <c r="E319"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19" s="8">
        <v>1</v>
      </c>
      <c r="G319" s="8">
        <v>2</v>
      </c>
      <c r="H319" s="8">
        <v>3</v>
      </c>
      <c r="I319" s="8">
        <v>4</v>
      </c>
      <c r="J319" s="8">
        <v>5</v>
      </c>
      <c r="K319" s="8">
        <v>6</v>
      </c>
      <c r="L319" s="9">
        <v>7</v>
      </c>
    </row>
    <row r="320" spans="4:14" x14ac:dyDescent="0.2">
      <c r="D320" s="8">
        <v>6</v>
      </c>
      <c r="E320"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20" s="8">
        <v>1</v>
      </c>
      <c r="G320" s="8">
        <v>2</v>
      </c>
      <c r="H320" s="8">
        <v>3</v>
      </c>
      <c r="I320" s="8">
        <v>4</v>
      </c>
      <c r="J320" s="8">
        <v>5</v>
      </c>
      <c r="K320" s="8">
        <v>6</v>
      </c>
      <c r="L320" s="9">
        <v>7</v>
      </c>
    </row>
    <row r="321" spans="4:12" x14ac:dyDescent="0.2">
      <c r="D321" s="8">
        <v>7</v>
      </c>
      <c r="E321"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21" s="8">
        <v>1</v>
      </c>
      <c r="G321" s="8">
        <v>2</v>
      </c>
      <c r="H321" s="8">
        <v>3</v>
      </c>
      <c r="I321" s="8">
        <v>4</v>
      </c>
      <c r="J321" s="8">
        <v>5</v>
      </c>
      <c r="K321" s="8">
        <v>6</v>
      </c>
      <c r="L321" s="9">
        <v>7</v>
      </c>
    </row>
    <row r="322" spans="4:12" x14ac:dyDescent="0.2">
      <c r="D322" s="8">
        <v>8</v>
      </c>
      <c r="E322"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22" s="8">
        <v>1</v>
      </c>
      <c r="G322" s="8">
        <v>2</v>
      </c>
      <c r="H322" s="8">
        <v>3</v>
      </c>
      <c r="I322" s="8">
        <v>4</v>
      </c>
      <c r="J322" s="8">
        <v>5</v>
      </c>
      <c r="K322" s="8">
        <v>6</v>
      </c>
      <c r="L322" s="9">
        <v>7</v>
      </c>
    </row>
    <row r="323" spans="4:12" x14ac:dyDescent="0.2">
      <c r="D323" s="8">
        <v>9</v>
      </c>
      <c r="E323"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23" s="8">
        <v>1</v>
      </c>
      <c r="G323" s="8">
        <v>2</v>
      </c>
      <c r="H323" s="8">
        <v>3</v>
      </c>
      <c r="I323" s="8">
        <v>4</v>
      </c>
      <c r="J323" s="8">
        <v>5</v>
      </c>
      <c r="K323" s="8">
        <v>6</v>
      </c>
      <c r="L323" s="9">
        <v>7</v>
      </c>
    </row>
    <row r="324" spans="4:12" x14ac:dyDescent="0.2">
      <c r="D324" s="8">
        <v>10</v>
      </c>
      <c r="E324"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24" s="8">
        <v>1</v>
      </c>
      <c r="G324" s="8">
        <v>2</v>
      </c>
      <c r="H324" s="8">
        <v>3</v>
      </c>
      <c r="I324" s="8">
        <v>4</v>
      </c>
      <c r="J324" s="8">
        <v>5</v>
      </c>
      <c r="K324" s="8">
        <v>6</v>
      </c>
      <c r="L324" s="9">
        <v>7</v>
      </c>
    </row>
    <row r="325" spans="4:12" x14ac:dyDescent="0.2">
      <c r="D325" s="8">
        <v>11</v>
      </c>
      <c r="E325"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25" s="8">
        <v>1</v>
      </c>
      <c r="G325" s="8">
        <v>2</v>
      </c>
      <c r="H325" s="8">
        <v>3</v>
      </c>
      <c r="I325" s="8">
        <v>4</v>
      </c>
      <c r="J325" s="8">
        <v>5</v>
      </c>
      <c r="K325" s="8">
        <v>6</v>
      </c>
      <c r="L325" s="9">
        <v>7</v>
      </c>
    </row>
    <row r="326" spans="4:12" x14ac:dyDescent="0.2">
      <c r="D326" s="8">
        <v>12</v>
      </c>
      <c r="E326"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26" s="8">
        <v>1</v>
      </c>
      <c r="G326" s="8">
        <v>2</v>
      </c>
      <c r="H326" s="8">
        <v>3</v>
      </c>
      <c r="I326" s="8">
        <v>4</v>
      </c>
      <c r="J326" s="8">
        <v>5</v>
      </c>
      <c r="K326" s="8">
        <v>6</v>
      </c>
      <c r="L326" s="9">
        <v>7</v>
      </c>
    </row>
    <row r="327" spans="4:12" x14ac:dyDescent="0.2">
      <c r="D327" s="8">
        <v>13</v>
      </c>
      <c r="E327"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27" s="8">
        <v>1</v>
      </c>
      <c r="G327" s="8">
        <v>2</v>
      </c>
      <c r="H327" s="8">
        <v>3</v>
      </c>
      <c r="I327" s="8">
        <v>4</v>
      </c>
      <c r="J327" s="8">
        <v>5</v>
      </c>
      <c r="K327" s="8">
        <v>6</v>
      </c>
      <c r="L327" s="9">
        <v>7</v>
      </c>
    </row>
    <row r="328" spans="4:12" x14ac:dyDescent="0.2">
      <c r="D328" s="8">
        <v>14</v>
      </c>
      <c r="E328"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28" s="8">
        <v>1</v>
      </c>
      <c r="G328" s="8">
        <v>2</v>
      </c>
      <c r="H328" s="8">
        <v>3</v>
      </c>
      <c r="I328" s="8">
        <v>4</v>
      </c>
      <c r="J328" s="8">
        <v>5</v>
      </c>
      <c r="K328" s="8">
        <v>6</v>
      </c>
      <c r="L328" s="9">
        <v>7</v>
      </c>
    </row>
    <row r="329" spans="4:12" x14ac:dyDescent="0.2">
      <c r="D329" s="8">
        <v>15</v>
      </c>
      <c r="E329"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29" s="8">
        <v>1</v>
      </c>
      <c r="G329" s="8">
        <v>2</v>
      </c>
      <c r="H329" s="8">
        <v>3</v>
      </c>
      <c r="I329" s="8">
        <v>4</v>
      </c>
      <c r="J329" s="8">
        <v>5</v>
      </c>
      <c r="K329" s="8">
        <v>6</v>
      </c>
      <c r="L329" s="9">
        <v>7</v>
      </c>
    </row>
    <row r="330" spans="4:12" x14ac:dyDescent="0.2">
      <c r="D330" s="8">
        <v>16</v>
      </c>
      <c r="E330"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30" s="8">
        <v>1</v>
      </c>
      <c r="G330" s="8">
        <v>2</v>
      </c>
      <c r="H330" s="8">
        <v>3</v>
      </c>
      <c r="I330" s="8">
        <v>4</v>
      </c>
      <c r="J330" s="8">
        <v>5</v>
      </c>
      <c r="K330" s="8">
        <v>6</v>
      </c>
      <c r="L330" s="9">
        <v>7</v>
      </c>
    </row>
    <row r="331" spans="4:12" x14ac:dyDescent="0.2">
      <c r="D331" s="8">
        <v>17</v>
      </c>
      <c r="E331"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31" s="8">
        <v>1</v>
      </c>
      <c r="G331" s="8">
        <v>2</v>
      </c>
      <c r="H331" s="8">
        <v>3</v>
      </c>
      <c r="I331" s="8">
        <v>4</v>
      </c>
      <c r="J331" s="8">
        <v>5</v>
      </c>
      <c r="K331" s="8">
        <v>6</v>
      </c>
      <c r="L331" s="9">
        <v>7</v>
      </c>
    </row>
    <row r="332" spans="4:12" x14ac:dyDescent="0.2">
      <c r="D332" s="8">
        <v>18</v>
      </c>
      <c r="E332"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32" s="8">
        <v>1</v>
      </c>
      <c r="G332" s="8">
        <v>2</v>
      </c>
      <c r="H332" s="8">
        <v>3</v>
      </c>
      <c r="I332" s="8">
        <v>4</v>
      </c>
      <c r="J332" s="8">
        <v>5</v>
      </c>
      <c r="K332" s="8">
        <v>6</v>
      </c>
      <c r="L332" s="9">
        <v>7</v>
      </c>
    </row>
    <row r="333" spans="4:12" x14ac:dyDescent="0.2">
      <c r="D333" s="8">
        <v>19</v>
      </c>
      <c r="E333"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33" s="8">
        <v>1</v>
      </c>
      <c r="G333" s="8">
        <v>2</v>
      </c>
      <c r="H333" s="8">
        <v>3</v>
      </c>
      <c r="I333" s="8">
        <v>4</v>
      </c>
      <c r="J333" s="8">
        <v>5</v>
      </c>
      <c r="K333" s="8">
        <v>6</v>
      </c>
      <c r="L333" s="9">
        <v>7</v>
      </c>
    </row>
    <row r="334" spans="4:12" x14ac:dyDescent="0.2">
      <c r="D334" s="8">
        <v>20</v>
      </c>
      <c r="E334"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34" s="8">
        <v>1</v>
      </c>
      <c r="G334" s="8">
        <v>2</v>
      </c>
      <c r="H334" s="8">
        <v>3</v>
      </c>
      <c r="I334" s="8">
        <v>4</v>
      </c>
      <c r="J334" s="8">
        <v>5</v>
      </c>
      <c r="K334" s="8">
        <v>6</v>
      </c>
      <c r="L334" s="9">
        <v>7</v>
      </c>
    </row>
    <row r="335" spans="4:12" x14ac:dyDescent="0.2">
      <c r="D335" s="8">
        <v>21</v>
      </c>
      <c r="E335"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35" s="8">
        <v>1</v>
      </c>
      <c r="G335" s="8">
        <v>2</v>
      </c>
      <c r="H335" s="8">
        <v>3</v>
      </c>
      <c r="I335" s="8">
        <v>4</v>
      </c>
      <c r="J335" s="8">
        <v>5</v>
      </c>
      <c r="K335" s="8">
        <v>6</v>
      </c>
      <c r="L335" s="9">
        <v>7</v>
      </c>
    </row>
    <row r="336" spans="4:12" x14ac:dyDescent="0.2">
      <c r="D336" s="8">
        <v>22</v>
      </c>
      <c r="E336"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36" s="8">
        <v>1</v>
      </c>
      <c r="G336" s="8">
        <v>2</v>
      </c>
      <c r="H336" s="8">
        <v>3</v>
      </c>
      <c r="I336" s="8">
        <v>4</v>
      </c>
      <c r="J336" s="8">
        <v>5</v>
      </c>
      <c r="K336" s="8">
        <v>6</v>
      </c>
      <c r="L336" s="9">
        <v>7</v>
      </c>
    </row>
    <row r="337" spans="4:14" x14ac:dyDescent="0.2">
      <c r="D337" s="8">
        <v>23</v>
      </c>
      <c r="E337"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37" s="8">
        <v>1</v>
      </c>
      <c r="G337" s="8">
        <v>2</v>
      </c>
      <c r="H337" s="8">
        <v>3</v>
      </c>
      <c r="I337" s="8">
        <v>4</v>
      </c>
      <c r="J337" s="8">
        <v>5</v>
      </c>
      <c r="K337" s="8">
        <v>6</v>
      </c>
      <c r="L337" s="9">
        <v>7</v>
      </c>
    </row>
    <row r="338" spans="4:14" x14ac:dyDescent="0.2">
      <c r="D338" s="8">
        <v>24</v>
      </c>
      <c r="E338"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38" s="8">
        <v>1</v>
      </c>
      <c r="G338" s="8">
        <v>2</v>
      </c>
      <c r="H338" s="8">
        <v>3</v>
      </c>
      <c r="I338" s="8">
        <v>4</v>
      </c>
      <c r="J338" s="8">
        <v>5</v>
      </c>
      <c r="K338" s="8">
        <v>6</v>
      </c>
      <c r="L338" s="9">
        <v>7</v>
      </c>
    </row>
    <row r="339" spans="4:14" ht="13.5" thickBot="1" x14ac:dyDescent="0.25">
      <c r="D339" s="11">
        <v>25</v>
      </c>
      <c r="E339"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39" s="11">
        <v>1</v>
      </c>
      <c r="G339" s="11">
        <v>2</v>
      </c>
      <c r="H339" s="11">
        <v>3</v>
      </c>
      <c r="I339" s="11">
        <v>4</v>
      </c>
      <c r="J339" s="11">
        <v>5</v>
      </c>
      <c r="K339" s="11">
        <v>6</v>
      </c>
      <c r="L339" s="12">
        <v>7</v>
      </c>
    </row>
    <row r="340" spans="4:14" x14ac:dyDescent="0.2">
      <c r="D340" s="2"/>
      <c r="E340" s="2"/>
      <c r="F340" s="2"/>
      <c r="G340" s="2"/>
      <c r="H340" s="2"/>
      <c r="I340" s="2"/>
      <c r="J340" s="2"/>
      <c r="K340" s="2"/>
      <c r="L340" s="3"/>
      <c r="N340">
        <v>5.0999999999999996</v>
      </c>
    </row>
    <row r="341" spans="4:14" x14ac:dyDescent="0.2">
      <c r="D341" t="s">
        <v>11</v>
      </c>
      <c r="E341" t="s">
        <v>19</v>
      </c>
      <c r="F341" s="5" t="s">
        <v>12</v>
      </c>
      <c r="G341" s="5" t="s">
        <v>13</v>
      </c>
      <c r="H341" s="5" t="s">
        <v>14</v>
      </c>
      <c r="I341" s="5" t="s">
        <v>15</v>
      </c>
      <c r="J341" s="5" t="s">
        <v>16</v>
      </c>
      <c r="K341" s="5" t="s">
        <v>17</v>
      </c>
      <c r="L341" s="6" t="s">
        <v>18</v>
      </c>
      <c r="N341" s="5" t="s">
        <v>206</v>
      </c>
    </row>
    <row r="342" spans="4:14" x14ac:dyDescent="0.2">
      <c r="L342" s="7"/>
      <c r="N342" t="s">
        <v>206</v>
      </c>
    </row>
    <row r="343" spans="4:14" x14ac:dyDescent="0.2">
      <c r="D343" s="8">
        <v>1</v>
      </c>
      <c r="E343"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43" s="8">
        <v>1</v>
      </c>
      <c r="G343" s="8">
        <v>2</v>
      </c>
      <c r="H343" s="8">
        <v>3</v>
      </c>
      <c r="I343" s="8">
        <v>4</v>
      </c>
      <c r="J343" s="8">
        <v>5</v>
      </c>
      <c r="K343" s="8">
        <v>6</v>
      </c>
      <c r="L343" s="9">
        <v>7</v>
      </c>
    </row>
    <row r="344" spans="4:14" x14ac:dyDescent="0.2">
      <c r="D344" s="8">
        <v>2</v>
      </c>
      <c r="E344"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44" s="8">
        <v>1</v>
      </c>
      <c r="G344" s="8">
        <v>2</v>
      </c>
      <c r="H344" s="8">
        <v>3</v>
      </c>
      <c r="I344" s="8">
        <v>4</v>
      </c>
      <c r="J344" s="8">
        <v>5</v>
      </c>
      <c r="K344" s="8">
        <v>6</v>
      </c>
      <c r="L344" s="9">
        <v>7</v>
      </c>
    </row>
    <row r="345" spans="4:14" x14ac:dyDescent="0.2">
      <c r="D345" s="8">
        <v>3</v>
      </c>
      <c r="E345"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45" s="8">
        <v>1</v>
      </c>
      <c r="G345" s="8">
        <v>2</v>
      </c>
      <c r="H345" s="8">
        <v>3</v>
      </c>
      <c r="I345" s="8">
        <v>4</v>
      </c>
      <c r="J345" s="8">
        <v>5</v>
      </c>
      <c r="K345" s="8">
        <v>6</v>
      </c>
      <c r="L345" s="9">
        <v>7</v>
      </c>
    </row>
    <row r="346" spans="4:14" x14ac:dyDescent="0.2">
      <c r="D346" s="8">
        <v>4</v>
      </c>
      <c r="E346"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46" s="8">
        <v>1</v>
      </c>
      <c r="G346" s="8">
        <v>2</v>
      </c>
      <c r="H346" s="8">
        <v>3</v>
      </c>
      <c r="I346" s="8">
        <v>4</v>
      </c>
      <c r="J346" s="8">
        <v>5</v>
      </c>
      <c r="K346" s="8">
        <v>6</v>
      </c>
      <c r="L346" s="9">
        <v>7</v>
      </c>
    </row>
    <row r="347" spans="4:14" x14ac:dyDescent="0.2">
      <c r="D347" s="8">
        <v>5</v>
      </c>
      <c r="E347"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47" s="8">
        <v>1</v>
      </c>
      <c r="G347" s="8">
        <v>2</v>
      </c>
      <c r="H347" s="8">
        <v>3</v>
      </c>
      <c r="I347" s="8">
        <v>4</v>
      </c>
      <c r="J347" s="8">
        <v>5</v>
      </c>
      <c r="K347" s="8">
        <v>6</v>
      </c>
      <c r="L347" s="9">
        <v>7</v>
      </c>
    </row>
    <row r="348" spans="4:14" x14ac:dyDescent="0.2">
      <c r="D348" s="8">
        <v>6</v>
      </c>
      <c r="E348"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48" s="8">
        <v>1</v>
      </c>
      <c r="G348" s="8">
        <v>2</v>
      </c>
      <c r="H348" s="8">
        <v>3</v>
      </c>
      <c r="I348" s="8">
        <v>4</v>
      </c>
      <c r="J348" s="8">
        <v>5</v>
      </c>
      <c r="K348" s="8">
        <v>6</v>
      </c>
      <c r="L348" s="9">
        <v>7</v>
      </c>
    </row>
    <row r="349" spans="4:14" x14ac:dyDescent="0.2">
      <c r="D349" s="8">
        <v>7</v>
      </c>
      <c r="E349"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49" s="8">
        <v>1</v>
      </c>
      <c r="G349" s="8">
        <v>2</v>
      </c>
      <c r="H349" s="8">
        <v>3</v>
      </c>
      <c r="I349" s="8">
        <v>4</v>
      </c>
      <c r="J349" s="8">
        <v>5</v>
      </c>
      <c r="K349" s="8">
        <v>6</v>
      </c>
      <c r="L349" s="9">
        <v>7</v>
      </c>
    </row>
    <row r="350" spans="4:14" x14ac:dyDescent="0.2">
      <c r="D350" s="8">
        <v>8</v>
      </c>
      <c r="E350"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50" s="8">
        <v>1</v>
      </c>
      <c r="G350" s="8">
        <v>2</v>
      </c>
      <c r="H350" s="8">
        <v>3</v>
      </c>
      <c r="I350" s="8">
        <v>4</v>
      </c>
      <c r="J350" s="8">
        <v>5</v>
      </c>
      <c r="K350" s="8">
        <v>6</v>
      </c>
      <c r="L350" s="9">
        <v>7</v>
      </c>
    </row>
    <row r="351" spans="4:14" x14ac:dyDescent="0.2">
      <c r="D351" s="8">
        <v>9</v>
      </c>
      <c r="E351"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51" s="8">
        <v>1</v>
      </c>
      <c r="G351" s="8">
        <v>2</v>
      </c>
      <c r="H351" s="8">
        <v>3</v>
      </c>
      <c r="I351" s="8">
        <v>4</v>
      </c>
      <c r="J351" s="8">
        <v>5</v>
      </c>
      <c r="K351" s="8">
        <v>6</v>
      </c>
      <c r="L351" s="9">
        <v>7</v>
      </c>
    </row>
    <row r="352" spans="4:14" x14ac:dyDescent="0.2">
      <c r="D352" s="8">
        <v>10</v>
      </c>
      <c r="E352"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52" s="8">
        <v>1</v>
      </c>
      <c r="G352" s="8">
        <v>2</v>
      </c>
      <c r="H352" s="8">
        <v>3</v>
      </c>
      <c r="I352" s="8">
        <v>4</v>
      </c>
      <c r="J352" s="8">
        <v>5</v>
      </c>
      <c r="K352" s="8">
        <v>6</v>
      </c>
      <c r="L352" s="9">
        <v>7</v>
      </c>
    </row>
    <row r="353" spans="4:12" x14ac:dyDescent="0.2">
      <c r="D353" s="8">
        <v>11</v>
      </c>
      <c r="E353"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53" s="8">
        <v>1</v>
      </c>
      <c r="G353" s="8">
        <v>2</v>
      </c>
      <c r="H353" s="8">
        <v>3</v>
      </c>
      <c r="I353" s="8">
        <v>4</v>
      </c>
      <c r="J353" s="8">
        <v>5</v>
      </c>
      <c r="K353" s="8">
        <v>6</v>
      </c>
      <c r="L353" s="9">
        <v>7</v>
      </c>
    </row>
    <row r="354" spans="4:12" x14ac:dyDescent="0.2">
      <c r="D354" s="8">
        <v>12</v>
      </c>
      <c r="E354"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54" s="8">
        <v>1</v>
      </c>
      <c r="G354" s="8">
        <v>2</v>
      </c>
      <c r="H354" s="8">
        <v>3</v>
      </c>
      <c r="I354" s="8">
        <v>4</v>
      </c>
      <c r="J354" s="8">
        <v>5</v>
      </c>
      <c r="K354" s="8">
        <v>6</v>
      </c>
      <c r="L354" s="9">
        <v>7</v>
      </c>
    </row>
    <row r="355" spans="4:12" x14ac:dyDescent="0.2">
      <c r="D355" s="8">
        <v>13</v>
      </c>
      <c r="E355"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55" s="8">
        <v>1</v>
      </c>
      <c r="G355" s="8">
        <v>2</v>
      </c>
      <c r="H355" s="8">
        <v>3</v>
      </c>
      <c r="I355" s="8">
        <v>4</v>
      </c>
      <c r="J355" s="8">
        <v>5</v>
      </c>
      <c r="K355" s="8">
        <v>6</v>
      </c>
      <c r="L355" s="9">
        <v>7</v>
      </c>
    </row>
    <row r="356" spans="4:12" x14ac:dyDescent="0.2">
      <c r="D356" s="8">
        <v>14</v>
      </c>
      <c r="E356"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56" s="8">
        <v>1</v>
      </c>
      <c r="G356" s="8">
        <v>2</v>
      </c>
      <c r="H356" s="8">
        <v>3</v>
      </c>
      <c r="I356" s="8">
        <v>4</v>
      </c>
      <c r="J356" s="8">
        <v>5</v>
      </c>
      <c r="K356" s="8">
        <v>6</v>
      </c>
      <c r="L356" s="9">
        <v>7</v>
      </c>
    </row>
    <row r="357" spans="4:12" x14ac:dyDescent="0.2">
      <c r="D357" s="8">
        <v>15</v>
      </c>
      <c r="E357"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57" s="8">
        <v>1</v>
      </c>
      <c r="G357" s="8">
        <v>2</v>
      </c>
      <c r="H357" s="8">
        <v>3</v>
      </c>
      <c r="I357" s="8">
        <v>4</v>
      </c>
      <c r="J357" s="8">
        <v>5</v>
      </c>
      <c r="K357" s="8">
        <v>6</v>
      </c>
      <c r="L357" s="9">
        <v>7</v>
      </c>
    </row>
    <row r="358" spans="4:12" x14ac:dyDescent="0.2">
      <c r="D358" s="8">
        <v>16</v>
      </c>
      <c r="E358"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58" s="8">
        <v>1</v>
      </c>
      <c r="G358" s="8">
        <v>2</v>
      </c>
      <c r="H358" s="8">
        <v>3</v>
      </c>
      <c r="I358" s="8">
        <v>4</v>
      </c>
      <c r="J358" s="8">
        <v>5</v>
      </c>
      <c r="K358" s="8">
        <v>6</v>
      </c>
      <c r="L358" s="9">
        <v>7</v>
      </c>
    </row>
    <row r="359" spans="4:12" x14ac:dyDescent="0.2">
      <c r="D359" s="8">
        <v>17</v>
      </c>
      <c r="E359"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59" s="8">
        <v>1</v>
      </c>
      <c r="G359" s="8">
        <v>2</v>
      </c>
      <c r="H359" s="8">
        <v>3</v>
      </c>
      <c r="I359" s="8">
        <v>4</v>
      </c>
      <c r="J359" s="8">
        <v>5</v>
      </c>
      <c r="K359" s="8">
        <v>6</v>
      </c>
      <c r="L359" s="9">
        <v>7</v>
      </c>
    </row>
    <row r="360" spans="4:12" x14ac:dyDescent="0.2">
      <c r="D360" s="8">
        <v>18</v>
      </c>
      <c r="E360"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60" s="8">
        <v>1</v>
      </c>
      <c r="G360" s="8">
        <v>2</v>
      </c>
      <c r="H360" s="8">
        <v>3</v>
      </c>
      <c r="I360" s="8">
        <v>4</v>
      </c>
      <c r="J360" s="8">
        <v>5</v>
      </c>
      <c r="K360" s="8">
        <v>6</v>
      </c>
      <c r="L360" s="9">
        <v>7</v>
      </c>
    </row>
    <row r="361" spans="4:12" x14ac:dyDescent="0.2">
      <c r="D361" s="8">
        <v>19</v>
      </c>
      <c r="E361"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61" s="8">
        <v>1</v>
      </c>
      <c r="G361" s="8">
        <v>2</v>
      </c>
      <c r="H361" s="8">
        <v>3</v>
      </c>
      <c r="I361" s="8">
        <v>4</v>
      </c>
      <c r="J361" s="8">
        <v>5</v>
      </c>
      <c r="K361" s="8">
        <v>6</v>
      </c>
      <c r="L361" s="9">
        <v>7</v>
      </c>
    </row>
    <row r="362" spans="4:12" x14ac:dyDescent="0.2">
      <c r="D362" s="8">
        <v>20</v>
      </c>
      <c r="E362"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62" s="8">
        <v>1</v>
      </c>
      <c r="G362" s="8">
        <v>2</v>
      </c>
      <c r="H362" s="8">
        <v>3</v>
      </c>
      <c r="I362" s="8">
        <v>4</v>
      </c>
      <c r="J362" s="8">
        <v>5</v>
      </c>
      <c r="K362" s="8">
        <v>6</v>
      </c>
      <c r="L362" s="9">
        <v>7</v>
      </c>
    </row>
    <row r="363" spans="4:12" x14ac:dyDescent="0.2">
      <c r="D363" s="8">
        <v>21</v>
      </c>
      <c r="E363"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63" s="8">
        <v>1</v>
      </c>
      <c r="G363" s="8">
        <v>2</v>
      </c>
      <c r="H363" s="8">
        <v>3</v>
      </c>
      <c r="I363" s="8">
        <v>4</v>
      </c>
      <c r="J363" s="8">
        <v>5</v>
      </c>
      <c r="K363" s="8">
        <v>6</v>
      </c>
      <c r="L363" s="9">
        <v>7</v>
      </c>
    </row>
    <row r="364" spans="4:12" x14ac:dyDescent="0.2">
      <c r="D364" s="8">
        <v>22</v>
      </c>
      <c r="E364"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64" s="8">
        <v>1</v>
      </c>
      <c r="G364" s="8">
        <v>2</v>
      </c>
      <c r="H364" s="8">
        <v>3</v>
      </c>
      <c r="I364" s="8">
        <v>4</v>
      </c>
      <c r="J364" s="8">
        <v>5</v>
      </c>
      <c r="K364" s="8">
        <v>6</v>
      </c>
      <c r="L364" s="9">
        <v>7</v>
      </c>
    </row>
    <row r="365" spans="4:12" x14ac:dyDescent="0.2">
      <c r="D365" s="8">
        <v>23</v>
      </c>
      <c r="E365"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65" s="8">
        <v>1</v>
      </c>
      <c r="G365" s="8">
        <v>2</v>
      </c>
      <c r="H365" s="8">
        <v>3</v>
      </c>
      <c r="I365" s="8">
        <v>4</v>
      </c>
      <c r="J365" s="8">
        <v>5</v>
      </c>
      <c r="K365" s="8">
        <v>6</v>
      </c>
      <c r="L365" s="9">
        <v>7</v>
      </c>
    </row>
    <row r="366" spans="4:12" x14ac:dyDescent="0.2">
      <c r="D366" s="8">
        <v>24</v>
      </c>
      <c r="E366"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66" s="8">
        <v>1</v>
      </c>
      <c r="G366" s="8">
        <v>2</v>
      </c>
      <c r="H366" s="8">
        <v>3</v>
      </c>
      <c r="I366" s="8">
        <v>4</v>
      </c>
      <c r="J366" s="8">
        <v>5</v>
      </c>
      <c r="K366" s="8">
        <v>6</v>
      </c>
      <c r="L366" s="9">
        <v>7</v>
      </c>
    </row>
    <row r="367" spans="4:12" ht="13.5" thickBot="1" x14ac:dyDescent="0.25">
      <c r="D367" s="11">
        <v>25</v>
      </c>
      <c r="E367"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67" s="11">
        <v>1</v>
      </c>
      <c r="G367" s="11">
        <v>2</v>
      </c>
      <c r="H367" s="11">
        <v>3</v>
      </c>
      <c r="I367" s="11">
        <v>4</v>
      </c>
      <c r="J367" s="11">
        <v>5</v>
      </c>
      <c r="K367" s="11">
        <v>6</v>
      </c>
      <c r="L367" s="12">
        <v>7</v>
      </c>
    </row>
    <row r="368" spans="4:12" ht="13.5" thickBot="1" x14ac:dyDescent="0.25"/>
    <row r="369" spans="4:14" x14ac:dyDescent="0.2">
      <c r="D369" s="2" t="s">
        <v>11</v>
      </c>
      <c r="E369" s="2" t="s">
        <v>20</v>
      </c>
      <c r="F369" s="13" t="s">
        <v>12</v>
      </c>
      <c r="G369" s="13" t="s">
        <v>13</v>
      </c>
      <c r="H369" s="13" t="s">
        <v>14</v>
      </c>
      <c r="I369" s="13" t="s">
        <v>15</v>
      </c>
      <c r="J369" s="13" t="s">
        <v>16</v>
      </c>
      <c r="K369" s="13" t="s">
        <v>17</v>
      </c>
      <c r="L369" s="14" t="s">
        <v>18</v>
      </c>
      <c r="N369">
        <v>5.2</v>
      </c>
    </row>
    <row r="370" spans="4:14" x14ac:dyDescent="0.2">
      <c r="L370" s="7"/>
      <c r="N370" t="s">
        <v>206</v>
      </c>
    </row>
    <row r="371" spans="4:14" x14ac:dyDescent="0.2">
      <c r="D371" s="8">
        <v>1</v>
      </c>
      <c r="E371"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71" s="8">
        <v>1</v>
      </c>
      <c r="G371" s="8">
        <v>2</v>
      </c>
      <c r="H371" s="8">
        <v>3</v>
      </c>
      <c r="I371" s="8">
        <v>4</v>
      </c>
      <c r="J371" s="8">
        <v>5</v>
      </c>
      <c r="K371" s="8">
        <v>6</v>
      </c>
      <c r="L371" s="9">
        <v>7</v>
      </c>
      <c r="N371" t="s">
        <v>206</v>
      </c>
    </row>
    <row r="372" spans="4:14" x14ac:dyDescent="0.2">
      <c r="D372" s="8">
        <v>2</v>
      </c>
      <c r="E372"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72" s="8">
        <v>1</v>
      </c>
      <c r="G372" s="8">
        <v>2</v>
      </c>
      <c r="H372" s="8">
        <v>3</v>
      </c>
      <c r="I372" s="8">
        <v>4</v>
      </c>
      <c r="J372" s="8">
        <v>5</v>
      </c>
      <c r="K372" s="8">
        <v>6</v>
      </c>
      <c r="L372" s="9">
        <v>7</v>
      </c>
    </row>
    <row r="373" spans="4:14" x14ac:dyDescent="0.2">
      <c r="D373" s="8">
        <v>3</v>
      </c>
      <c r="E373"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73" s="8">
        <v>1</v>
      </c>
      <c r="G373" s="8">
        <v>2</v>
      </c>
      <c r="H373" s="8">
        <v>3</v>
      </c>
      <c r="I373" s="8">
        <v>4</v>
      </c>
      <c r="J373" s="8">
        <v>5</v>
      </c>
      <c r="K373" s="8">
        <v>6</v>
      </c>
      <c r="L373" s="9">
        <v>7</v>
      </c>
    </row>
    <row r="374" spans="4:14" x14ac:dyDescent="0.2">
      <c r="D374" s="8">
        <v>4</v>
      </c>
      <c r="E374"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74" s="8">
        <v>1</v>
      </c>
      <c r="G374" s="8">
        <v>2</v>
      </c>
      <c r="H374" s="8">
        <v>3</v>
      </c>
      <c r="I374" s="8">
        <v>4</v>
      </c>
      <c r="J374" s="8">
        <v>5</v>
      </c>
      <c r="K374" s="8">
        <v>6</v>
      </c>
      <c r="L374" s="9">
        <v>7</v>
      </c>
    </row>
    <row r="375" spans="4:14" x14ac:dyDescent="0.2">
      <c r="D375" s="8">
        <v>5</v>
      </c>
      <c r="E375"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75" s="8">
        <v>1</v>
      </c>
      <c r="G375" s="8">
        <v>2</v>
      </c>
      <c r="H375" s="8">
        <v>3</v>
      </c>
      <c r="I375" s="8">
        <v>4</v>
      </c>
      <c r="J375" s="8">
        <v>5</v>
      </c>
      <c r="K375" s="8">
        <v>6</v>
      </c>
      <c r="L375" s="9">
        <v>7</v>
      </c>
    </row>
    <row r="376" spans="4:14" x14ac:dyDescent="0.2">
      <c r="D376" s="8">
        <v>6</v>
      </c>
      <c r="E376"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76" s="8">
        <v>1</v>
      </c>
      <c r="G376" s="8">
        <v>2</v>
      </c>
      <c r="H376" s="8">
        <v>3</v>
      </c>
      <c r="I376" s="8">
        <v>4</v>
      </c>
      <c r="J376" s="8">
        <v>5</v>
      </c>
      <c r="K376" s="8">
        <v>6</v>
      </c>
      <c r="L376" s="9">
        <v>7</v>
      </c>
    </row>
    <row r="377" spans="4:14" x14ac:dyDescent="0.2">
      <c r="D377" s="8">
        <v>7</v>
      </c>
      <c r="E377"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77" s="8">
        <v>1</v>
      </c>
      <c r="G377" s="8">
        <v>2</v>
      </c>
      <c r="H377" s="8">
        <v>3</v>
      </c>
      <c r="I377" s="8">
        <v>4</v>
      </c>
      <c r="J377" s="8">
        <v>5</v>
      </c>
      <c r="K377" s="8">
        <v>6</v>
      </c>
      <c r="L377" s="9">
        <v>7</v>
      </c>
    </row>
    <row r="378" spans="4:14" x14ac:dyDescent="0.2">
      <c r="D378" s="8">
        <v>8</v>
      </c>
      <c r="E378"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78" s="8">
        <v>1</v>
      </c>
      <c r="G378" s="8">
        <v>2</v>
      </c>
      <c r="H378" s="8">
        <v>3</v>
      </c>
      <c r="I378" s="8">
        <v>4</v>
      </c>
      <c r="J378" s="8">
        <v>5</v>
      </c>
      <c r="K378" s="8">
        <v>6</v>
      </c>
      <c r="L378" s="9">
        <v>7</v>
      </c>
    </row>
    <row r="379" spans="4:14" x14ac:dyDescent="0.2">
      <c r="D379" s="8">
        <v>9</v>
      </c>
      <c r="E379"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79" s="8">
        <v>1</v>
      </c>
      <c r="G379" s="8">
        <v>2</v>
      </c>
      <c r="H379" s="8">
        <v>3</v>
      </c>
      <c r="I379" s="8">
        <v>4</v>
      </c>
      <c r="J379" s="8">
        <v>5</v>
      </c>
      <c r="K379" s="8">
        <v>6</v>
      </c>
      <c r="L379" s="9">
        <v>7</v>
      </c>
    </row>
    <row r="380" spans="4:14" x14ac:dyDescent="0.2">
      <c r="D380" s="8">
        <v>10</v>
      </c>
      <c r="E380"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80" s="8">
        <v>1</v>
      </c>
      <c r="G380" s="8">
        <v>2</v>
      </c>
      <c r="H380" s="8">
        <v>3</v>
      </c>
      <c r="I380" s="8">
        <v>4</v>
      </c>
      <c r="J380" s="8">
        <v>5</v>
      </c>
      <c r="K380" s="8">
        <v>6</v>
      </c>
      <c r="L380" s="9">
        <v>7</v>
      </c>
    </row>
    <row r="381" spans="4:14" x14ac:dyDescent="0.2">
      <c r="D381" s="8">
        <v>11</v>
      </c>
      <c r="E381"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81" s="8">
        <v>1</v>
      </c>
      <c r="G381" s="8">
        <v>2</v>
      </c>
      <c r="H381" s="8">
        <v>3</v>
      </c>
      <c r="I381" s="8">
        <v>4</v>
      </c>
      <c r="J381" s="8">
        <v>5</v>
      </c>
      <c r="K381" s="8">
        <v>6</v>
      </c>
      <c r="L381" s="9">
        <v>7</v>
      </c>
    </row>
    <row r="382" spans="4:14" x14ac:dyDescent="0.2">
      <c r="D382" s="8">
        <v>12</v>
      </c>
      <c r="E382"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82" s="8">
        <v>1</v>
      </c>
      <c r="G382" s="8">
        <v>2</v>
      </c>
      <c r="H382" s="8">
        <v>3</v>
      </c>
      <c r="I382" s="8">
        <v>4</v>
      </c>
      <c r="J382" s="8">
        <v>5</v>
      </c>
      <c r="K382" s="8">
        <v>6</v>
      </c>
      <c r="L382" s="9">
        <v>7</v>
      </c>
    </row>
    <row r="383" spans="4:14" x14ac:dyDescent="0.2">
      <c r="D383" s="8">
        <v>13</v>
      </c>
      <c r="E383"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83" s="8">
        <v>1</v>
      </c>
      <c r="G383" s="8">
        <v>2</v>
      </c>
      <c r="H383" s="8">
        <v>3</v>
      </c>
      <c r="I383" s="8">
        <v>4</v>
      </c>
      <c r="J383" s="8">
        <v>5</v>
      </c>
      <c r="K383" s="8">
        <v>6</v>
      </c>
      <c r="L383" s="9">
        <v>7</v>
      </c>
    </row>
    <row r="384" spans="4:14" x14ac:dyDescent="0.2">
      <c r="D384" s="8">
        <v>14</v>
      </c>
      <c r="E384"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84" s="8">
        <v>1</v>
      </c>
      <c r="G384" s="8">
        <v>2</v>
      </c>
      <c r="H384" s="8">
        <v>3</v>
      </c>
      <c r="I384" s="8">
        <v>4</v>
      </c>
      <c r="J384" s="8">
        <v>5</v>
      </c>
      <c r="K384" s="8">
        <v>6</v>
      </c>
      <c r="L384" s="9">
        <v>7</v>
      </c>
    </row>
    <row r="385" spans="4:14" x14ac:dyDescent="0.2">
      <c r="D385" s="8">
        <v>15</v>
      </c>
      <c r="E385"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85" s="8">
        <v>1</v>
      </c>
      <c r="G385" s="8">
        <v>2</v>
      </c>
      <c r="H385" s="8">
        <v>3</v>
      </c>
      <c r="I385" s="8">
        <v>4</v>
      </c>
      <c r="J385" s="8">
        <v>5</v>
      </c>
      <c r="K385" s="8">
        <v>6</v>
      </c>
      <c r="L385" s="9">
        <v>7</v>
      </c>
    </row>
    <row r="386" spans="4:14" x14ac:dyDescent="0.2">
      <c r="D386" s="8">
        <v>16</v>
      </c>
      <c r="E386"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86" s="8">
        <v>1</v>
      </c>
      <c r="G386" s="8">
        <v>2</v>
      </c>
      <c r="H386" s="8">
        <v>3</v>
      </c>
      <c r="I386" s="8">
        <v>4</v>
      </c>
      <c r="J386" s="8">
        <v>5</v>
      </c>
      <c r="K386" s="8">
        <v>6</v>
      </c>
      <c r="L386" s="9">
        <v>7</v>
      </c>
    </row>
    <row r="387" spans="4:14" x14ac:dyDescent="0.2">
      <c r="D387" s="8">
        <v>17</v>
      </c>
      <c r="E387"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87" s="8">
        <v>1</v>
      </c>
      <c r="G387" s="8">
        <v>2</v>
      </c>
      <c r="H387" s="8">
        <v>3</v>
      </c>
      <c r="I387" s="8">
        <v>4</v>
      </c>
      <c r="J387" s="8">
        <v>5</v>
      </c>
      <c r="K387" s="8">
        <v>6</v>
      </c>
      <c r="L387" s="9">
        <v>7</v>
      </c>
    </row>
    <row r="388" spans="4:14" x14ac:dyDescent="0.2">
      <c r="D388" s="8">
        <v>18</v>
      </c>
      <c r="E388"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88" s="8">
        <v>1</v>
      </c>
      <c r="G388" s="8">
        <v>2</v>
      </c>
      <c r="H388" s="8">
        <v>3</v>
      </c>
      <c r="I388" s="8">
        <v>4</v>
      </c>
      <c r="J388" s="8">
        <v>5</v>
      </c>
      <c r="K388" s="8">
        <v>6</v>
      </c>
      <c r="L388" s="9">
        <v>7</v>
      </c>
    </row>
    <row r="389" spans="4:14" x14ac:dyDescent="0.2">
      <c r="D389" s="8">
        <v>19</v>
      </c>
      <c r="E389"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89" s="8">
        <v>1</v>
      </c>
      <c r="G389" s="8">
        <v>2</v>
      </c>
      <c r="H389" s="8">
        <v>3</v>
      </c>
      <c r="I389" s="8">
        <v>4</v>
      </c>
      <c r="J389" s="8">
        <v>5</v>
      </c>
      <c r="K389" s="8">
        <v>6</v>
      </c>
      <c r="L389" s="9">
        <v>7</v>
      </c>
    </row>
    <row r="390" spans="4:14" x14ac:dyDescent="0.2">
      <c r="D390" s="8">
        <v>20</v>
      </c>
      <c r="E390"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90" s="8">
        <v>1</v>
      </c>
      <c r="G390" s="8">
        <v>2</v>
      </c>
      <c r="H390" s="8">
        <v>3</v>
      </c>
      <c r="I390" s="8">
        <v>4</v>
      </c>
      <c r="J390" s="8">
        <v>5</v>
      </c>
      <c r="K390" s="8">
        <v>6</v>
      </c>
      <c r="L390" s="9">
        <v>7</v>
      </c>
    </row>
    <row r="391" spans="4:14" x14ac:dyDescent="0.2">
      <c r="D391" s="8">
        <v>21</v>
      </c>
      <c r="E391"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91" s="8">
        <v>1</v>
      </c>
      <c r="G391" s="8">
        <v>2</v>
      </c>
      <c r="H391" s="8">
        <v>3</v>
      </c>
      <c r="I391" s="8">
        <v>4</v>
      </c>
      <c r="J391" s="8">
        <v>5</v>
      </c>
      <c r="K391" s="8">
        <v>6</v>
      </c>
      <c r="L391" s="9">
        <v>7</v>
      </c>
    </row>
    <row r="392" spans="4:14" x14ac:dyDescent="0.2">
      <c r="D392" s="8">
        <v>22</v>
      </c>
      <c r="E392"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92" s="8">
        <v>1</v>
      </c>
      <c r="G392" s="8">
        <v>2</v>
      </c>
      <c r="H392" s="8">
        <v>3</v>
      </c>
      <c r="I392" s="8">
        <v>4</v>
      </c>
      <c r="J392" s="8">
        <v>5</v>
      </c>
      <c r="K392" s="8">
        <v>6</v>
      </c>
      <c r="L392" s="9">
        <v>7</v>
      </c>
    </row>
    <row r="393" spans="4:14" x14ac:dyDescent="0.2">
      <c r="D393" s="8">
        <v>23</v>
      </c>
      <c r="E393"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93" s="8">
        <v>1</v>
      </c>
      <c r="G393" s="8">
        <v>2</v>
      </c>
      <c r="H393" s="8">
        <v>3</v>
      </c>
      <c r="I393" s="8">
        <v>4</v>
      </c>
      <c r="J393" s="8">
        <v>5</v>
      </c>
      <c r="K393" s="8">
        <v>6</v>
      </c>
      <c r="L393" s="9">
        <v>7</v>
      </c>
    </row>
    <row r="394" spans="4:14" x14ac:dyDescent="0.2">
      <c r="D394" s="8">
        <v>24</v>
      </c>
      <c r="E394"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94" s="8">
        <v>1</v>
      </c>
      <c r="G394" s="8">
        <v>2</v>
      </c>
      <c r="H394" s="8">
        <v>3</v>
      </c>
      <c r="I394" s="8">
        <v>4</v>
      </c>
      <c r="J394" s="8">
        <v>5</v>
      </c>
      <c r="K394" s="8">
        <v>6</v>
      </c>
      <c r="L394" s="9">
        <v>7</v>
      </c>
    </row>
    <row r="395" spans="4:14" ht="13.5" thickBot="1" x14ac:dyDescent="0.25">
      <c r="D395" s="11">
        <v>25</v>
      </c>
      <c r="E395"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95" s="11">
        <v>1</v>
      </c>
      <c r="G395" s="11">
        <v>2</v>
      </c>
      <c r="H395" s="11">
        <v>3</v>
      </c>
      <c r="I395" s="11">
        <v>4</v>
      </c>
      <c r="J395" s="11">
        <v>5</v>
      </c>
      <c r="K395" s="11">
        <v>6</v>
      </c>
      <c r="L395" s="12">
        <v>7</v>
      </c>
    </row>
    <row r="396" spans="4:14" ht="13.5" thickBot="1" x14ac:dyDescent="0.25"/>
    <row r="397" spans="4:14" x14ac:dyDescent="0.2">
      <c r="D397" s="2" t="s">
        <v>11</v>
      </c>
      <c r="E397" s="2" t="s">
        <v>20</v>
      </c>
      <c r="F397" s="13" t="s">
        <v>12</v>
      </c>
      <c r="G397" s="13" t="s">
        <v>13</v>
      </c>
      <c r="H397" s="13" t="s">
        <v>14</v>
      </c>
      <c r="I397" s="13" t="s">
        <v>15</v>
      </c>
      <c r="J397" s="13" t="s">
        <v>16</v>
      </c>
      <c r="K397" s="13" t="s">
        <v>17</v>
      </c>
      <c r="L397" s="14" t="s">
        <v>18</v>
      </c>
      <c r="N397">
        <v>5.3</v>
      </c>
    </row>
    <row r="398" spans="4:14" x14ac:dyDescent="0.2">
      <c r="L398" s="7"/>
      <c r="N398" t="s">
        <v>206</v>
      </c>
    </row>
    <row r="399" spans="4:14" x14ac:dyDescent="0.2">
      <c r="D399" s="8">
        <v>1</v>
      </c>
      <c r="E399"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99" s="8">
        <v>1</v>
      </c>
      <c r="G399" s="8">
        <v>2</v>
      </c>
      <c r="H399" s="8">
        <v>3</v>
      </c>
      <c r="I399" s="8">
        <v>4</v>
      </c>
      <c r="J399" s="8">
        <v>5</v>
      </c>
      <c r="K399" s="8">
        <v>6</v>
      </c>
      <c r="L399" s="9">
        <v>7</v>
      </c>
      <c r="N399" t="s">
        <v>206</v>
      </c>
    </row>
    <row r="400" spans="4:14" x14ac:dyDescent="0.2">
      <c r="D400" s="8">
        <v>2</v>
      </c>
      <c r="E400"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00" s="8">
        <v>1</v>
      </c>
      <c r="G400" s="8">
        <v>2</v>
      </c>
      <c r="H400" s="8">
        <v>3</v>
      </c>
      <c r="I400" s="8">
        <v>4</v>
      </c>
      <c r="J400" s="8">
        <v>5</v>
      </c>
      <c r="K400" s="8">
        <v>6</v>
      </c>
      <c r="L400" s="9">
        <v>7</v>
      </c>
    </row>
    <row r="401" spans="4:12" x14ac:dyDescent="0.2">
      <c r="D401" s="8">
        <v>3</v>
      </c>
      <c r="E401"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01" s="8">
        <v>1</v>
      </c>
      <c r="G401" s="8">
        <v>2</v>
      </c>
      <c r="H401" s="8">
        <v>3</v>
      </c>
      <c r="I401" s="8">
        <v>4</v>
      </c>
      <c r="J401" s="8">
        <v>5</v>
      </c>
      <c r="K401" s="8">
        <v>6</v>
      </c>
      <c r="L401" s="9">
        <v>7</v>
      </c>
    </row>
    <row r="402" spans="4:12" x14ac:dyDescent="0.2">
      <c r="D402" s="8">
        <v>4</v>
      </c>
      <c r="E402"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02" s="8">
        <v>1</v>
      </c>
      <c r="G402" s="8">
        <v>2</v>
      </c>
      <c r="H402" s="8">
        <v>3</v>
      </c>
      <c r="I402" s="8">
        <v>4</v>
      </c>
      <c r="J402" s="8">
        <v>5</v>
      </c>
      <c r="K402" s="8">
        <v>6</v>
      </c>
      <c r="L402" s="9">
        <v>7</v>
      </c>
    </row>
    <row r="403" spans="4:12" x14ac:dyDescent="0.2">
      <c r="D403" s="8">
        <v>5</v>
      </c>
      <c r="E403"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03" s="8">
        <v>1</v>
      </c>
      <c r="G403" s="8">
        <v>2</v>
      </c>
      <c r="H403" s="8">
        <v>3</v>
      </c>
      <c r="I403" s="8">
        <v>4</v>
      </c>
      <c r="J403" s="8">
        <v>5</v>
      </c>
      <c r="K403" s="8">
        <v>6</v>
      </c>
      <c r="L403" s="9">
        <v>7</v>
      </c>
    </row>
    <row r="404" spans="4:12" x14ac:dyDescent="0.2">
      <c r="D404" s="8">
        <v>6</v>
      </c>
      <c r="E404"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04" s="8">
        <v>1</v>
      </c>
      <c r="G404" s="8">
        <v>2</v>
      </c>
      <c r="H404" s="8">
        <v>3</v>
      </c>
      <c r="I404" s="8">
        <v>4</v>
      </c>
      <c r="J404" s="8">
        <v>5</v>
      </c>
      <c r="K404" s="8">
        <v>6</v>
      </c>
      <c r="L404" s="9">
        <v>7</v>
      </c>
    </row>
    <row r="405" spans="4:12" x14ac:dyDescent="0.2">
      <c r="D405" s="8">
        <v>7</v>
      </c>
      <c r="E405"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05" s="8">
        <v>1</v>
      </c>
      <c r="G405" s="8">
        <v>2</v>
      </c>
      <c r="H405" s="8">
        <v>3</v>
      </c>
      <c r="I405" s="8">
        <v>4</v>
      </c>
      <c r="J405" s="8">
        <v>5</v>
      </c>
      <c r="K405" s="8">
        <v>6</v>
      </c>
      <c r="L405" s="9">
        <v>7</v>
      </c>
    </row>
    <row r="406" spans="4:12" x14ac:dyDescent="0.2">
      <c r="D406" s="8">
        <v>8</v>
      </c>
      <c r="E406"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06" s="8">
        <v>1</v>
      </c>
      <c r="G406" s="8">
        <v>2</v>
      </c>
      <c r="H406" s="8">
        <v>3</v>
      </c>
      <c r="I406" s="8">
        <v>4</v>
      </c>
      <c r="J406" s="8">
        <v>5</v>
      </c>
      <c r="K406" s="8">
        <v>6</v>
      </c>
      <c r="L406" s="9">
        <v>7</v>
      </c>
    </row>
    <row r="407" spans="4:12" x14ac:dyDescent="0.2">
      <c r="D407" s="8">
        <v>9</v>
      </c>
      <c r="E407"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07" s="8">
        <v>1</v>
      </c>
      <c r="G407" s="8">
        <v>2</v>
      </c>
      <c r="H407" s="8">
        <v>3</v>
      </c>
      <c r="I407" s="8">
        <v>4</v>
      </c>
      <c r="J407" s="8">
        <v>5</v>
      </c>
      <c r="K407" s="8">
        <v>6</v>
      </c>
      <c r="L407" s="9">
        <v>7</v>
      </c>
    </row>
    <row r="408" spans="4:12" x14ac:dyDescent="0.2">
      <c r="D408" s="8">
        <v>10</v>
      </c>
      <c r="E408"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08" s="8">
        <v>1</v>
      </c>
      <c r="G408" s="8">
        <v>2</v>
      </c>
      <c r="H408" s="8">
        <v>3</v>
      </c>
      <c r="I408" s="8">
        <v>4</v>
      </c>
      <c r="J408" s="8">
        <v>5</v>
      </c>
      <c r="K408" s="8">
        <v>6</v>
      </c>
      <c r="L408" s="9">
        <v>7</v>
      </c>
    </row>
    <row r="409" spans="4:12" x14ac:dyDescent="0.2">
      <c r="D409" s="8">
        <v>11</v>
      </c>
      <c r="E409"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09" s="8">
        <v>1</v>
      </c>
      <c r="G409" s="8">
        <v>2</v>
      </c>
      <c r="H409" s="8">
        <v>3</v>
      </c>
      <c r="I409" s="8">
        <v>4</v>
      </c>
      <c r="J409" s="8">
        <v>5</v>
      </c>
      <c r="K409" s="8">
        <v>6</v>
      </c>
      <c r="L409" s="9">
        <v>7</v>
      </c>
    </row>
    <row r="410" spans="4:12" x14ac:dyDescent="0.2">
      <c r="D410" s="8">
        <v>12</v>
      </c>
      <c r="E410"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10" s="8">
        <v>1</v>
      </c>
      <c r="G410" s="8">
        <v>2</v>
      </c>
      <c r="H410" s="8">
        <v>3</v>
      </c>
      <c r="I410" s="8">
        <v>4</v>
      </c>
      <c r="J410" s="8">
        <v>5</v>
      </c>
      <c r="K410" s="8">
        <v>6</v>
      </c>
      <c r="L410" s="9">
        <v>7</v>
      </c>
    </row>
    <row r="411" spans="4:12" x14ac:dyDescent="0.2">
      <c r="D411" s="8">
        <v>13</v>
      </c>
      <c r="E411"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11" s="8">
        <v>1</v>
      </c>
      <c r="G411" s="8">
        <v>2</v>
      </c>
      <c r="H411" s="8">
        <v>3</v>
      </c>
      <c r="I411" s="8">
        <v>4</v>
      </c>
      <c r="J411" s="8">
        <v>5</v>
      </c>
      <c r="K411" s="8">
        <v>6</v>
      </c>
      <c r="L411" s="9">
        <v>7</v>
      </c>
    </row>
    <row r="412" spans="4:12" x14ac:dyDescent="0.2">
      <c r="D412" s="8">
        <v>14</v>
      </c>
      <c r="E412"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12" s="8">
        <v>1</v>
      </c>
      <c r="G412" s="8">
        <v>2</v>
      </c>
      <c r="H412" s="8">
        <v>3</v>
      </c>
      <c r="I412" s="8">
        <v>4</v>
      </c>
      <c r="J412" s="8">
        <v>5</v>
      </c>
      <c r="K412" s="8">
        <v>6</v>
      </c>
      <c r="L412" s="9">
        <v>7</v>
      </c>
    </row>
    <row r="413" spans="4:12" x14ac:dyDescent="0.2">
      <c r="D413" s="8">
        <v>15</v>
      </c>
      <c r="E413"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13" s="8">
        <v>1</v>
      </c>
      <c r="G413" s="8">
        <v>2</v>
      </c>
      <c r="H413" s="8">
        <v>3</v>
      </c>
      <c r="I413" s="8">
        <v>4</v>
      </c>
      <c r="J413" s="8">
        <v>5</v>
      </c>
      <c r="K413" s="8">
        <v>6</v>
      </c>
      <c r="L413" s="9">
        <v>7</v>
      </c>
    </row>
    <row r="414" spans="4:12" x14ac:dyDescent="0.2">
      <c r="D414" s="8">
        <v>16</v>
      </c>
      <c r="E414"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14" s="8">
        <v>1</v>
      </c>
      <c r="G414" s="8">
        <v>2</v>
      </c>
      <c r="H414" s="8">
        <v>3</v>
      </c>
      <c r="I414" s="8">
        <v>4</v>
      </c>
      <c r="J414" s="8">
        <v>5</v>
      </c>
      <c r="K414" s="8">
        <v>6</v>
      </c>
      <c r="L414" s="9">
        <v>7</v>
      </c>
    </row>
    <row r="415" spans="4:12" x14ac:dyDescent="0.2">
      <c r="D415" s="8">
        <v>17</v>
      </c>
      <c r="E415"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15" s="8">
        <v>1</v>
      </c>
      <c r="G415" s="8">
        <v>2</v>
      </c>
      <c r="H415" s="8">
        <v>3</v>
      </c>
      <c r="I415" s="8">
        <v>4</v>
      </c>
      <c r="J415" s="8">
        <v>5</v>
      </c>
      <c r="K415" s="8">
        <v>6</v>
      </c>
      <c r="L415" s="9">
        <v>7</v>
      </c>
    </row>
    <row r="416" spans="4:12" x14ac:dyDescent="0.2">
      <c r="D416" s="8">
        <v>18</v>
      </c>
      <c r="E416"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16" s="8">
        <v>1</v>
      </c>
      <c r="G416" s="8">
        <v>2</v>
      </c>
      <c r="H416" s="8">
        <v>3</v>
      </c>
      <c r="I416" s="8">
        <v>4</v>
      </c>
      <c r="J416" s="8">
        <v>5</v>
      </c>
      <c r="K416" s="8">
        <v>6</v>
      </c>
      <c r="L416" s="9">
        <v>7</v>
      </c>
    </row>
    <row r="417" spans="4:14" x14ac:dyDescent="0.2">
      <c r="D417" s="8">
        <v>19</v>
      </c>
      <c r="E417"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17" s="8">
        <v>1</v>
      </c>
      <c r="G417" s="8">
        <v>2</v>
      </c>
      <c r="H417" s="8">
        <v>3</v>
      </c>
      <c r="I417" s="8">
        <v>4</v>
      </c>
      <c r="J417" s="8">
        <v>5</v>
      </c>
      <c r="K417" s="8">
        <v>6</v>
      </c>
      <c r="L417" s="9">
        <v>7</v>
      </c>
    </row>
    <row r="418" spans="4:14" x14ac:dyDescent="0.2">
      <c r="D418" s="8">
        <v>20</v>
      </c>
      <c r="E418"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18" s="8">
        <v>1</v>
      </c>
      <c r="G418" s="8">
        <v>2</v>
      </c>
      <c r="H418" s="8">
        <v>3</v>
      </c>
      <c r="I418" s="8">
        <v>4</v>
      </c>
      <c r="J418" s="8">
        <v>5</v>
      </c>
      <c r="K418" s="8">
        <v>6</v>
      </c>
      <c r="L418" s="9">
        <v>7</v>
      </c>
    </row>
    <row r="419" spans="4:14" x14ac:dyDescent="0.2">
      <c r="D419" s="8">
        <v>21</v>
      </c>
      <c r="E419"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19" s="8">
        <v>1</v>
      </c>
      <c r="G419" s="8">
        <v>2</v>
      </c>
      <c r="H419" s="8">
        <v>3</v>
      </c>
      <c r="I419" s="8">
        <v>4</v>
      </c>
      <c r="J419" s="8">
        <v>5</v>
      </c>
      <c r="K419" s="8">
        <v>6</v>
      </c>
      <c r="L419" s="9">
        <v>7</v>
      </c>
    </row>
    <row r="420" spans="4:14" x14ac:dyDescent="0.2">
      <c r="D420" s="8">
        <v>22</v>
      </c>
      <c r="E420"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20" s="8">
        <v>1</v>
      </c>
      <c r="G420" s="8">
        <v>2</v>
      </c>
      <c r="H420" s="8">
        <v>3</v>
      </c>
      <c r="I420" s="8">
        <v>4</v>
      </c>
      <c r="J420" s="8">
        <v>5</v>
      </c>
      <c r="K420" s="8">
        <v>6</v>
      </c>
      <c r="L420" s="9">
        <v>7</v>
      </c>
    </row>
    <row r="421" spans="4:14" x14ac:dyDescent="0.2">
      <c r="D421" s="8">
        <v>23</v>
      </c>
      <c r="E421"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21" s="8">
        <v>1</v>
      </c>
      <c r="G421" s="8">
        <v>2</v>
      </c>
      <c r="H421" s="8">
        <v>3</v>
      </c>
      <c r="I421" s="8">
        <v>4</v>
      </c>
      <c r="J421" s="8">
        <v>5</v>
      </c>
      <c r="K421" s="8">
        <v>6</v>
      </c>
      <c r="L421" s="9">
        <v>7</v>
      </c>
    </row>
    <row r="422" spans="4:14" x14ac:dyDescent="0.2">
      <c r="D422" s="8">
        <v>24</v>
      </c>
      <c r="E422"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22" s="8">
        <v>1</v>
      </c>
      <c r="G422" s="8">
        <v>2</v>
      </c>
      <c r="H422" s="8">
        <v>3</v>
      </c>
      <c r="I422" s="8">
        <v>4</v>
      </c>
      <c r="J422" s="8">
        <v>5</v>
      </c>
      <c r="K422" s="8">
        <v>6</v>
      </c>
      <c r="L422" s="9">
        <v>7</v>
      </c>
    </row>
    <row r="423" spans="4:14" ht="13.5" thickBot="1" x14ac:dyDescent="0.25">
      <c r="D423" s="11">
        <v>25</v>
      </c>
      <c r="E423"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23" s="11">
        <v>1</v>
      </c>
      <c r="G423" s="11">
        <v>2</v>
      </c>
      <c r="H423" s="11">
        <v>3</v>
      </c>
      <c r="I423" s="11">
        <v>4</v>
      </c>
      <c r="J423" s="11">
        <v>5</v>
      </c>
      <c r="K423" s="11">
        <v>6</v>
      </c>
      <c r="L423" s="12">
        <v>7</v>
      </c>
    </row>
    <row r="424" spans="4:14" x14ac:dyDescent="0.2">
      <c r="D424" s="2"/>
      <c r="E424" s="2"/>
      <c r="F424" s="2"/>
      <c r="G424" s="2"/>
      <c r="H424" s="2"/>
      <c r="I424" s="2"/>
      <c r="J424" s="2"/>
      <c r="K424" s="2"/>
      <c r="L424" s="3"/>
      <c r="N424">
        <v>6.1</v>
      </c>
    </row>
    <row r="425" spans="4:14" x14ac:dyDescent="0.2">
      <c r="D425" t="s">
        <v>11</v>
      </c>
      <c r="E425" t="s">
        <v>19</v>
      </c>
      <c r="F425" s="5" t="s">
        <v>12</v>
      </c>
      <c r="G425" s="5" t="s">
        <v>13</v>
      </c>
      <c r="H425" s="5" t="s">
        <v>14</v>
      </c>
      <c r="I425" s="5" t="s">
        <v>15</v>
      </c>
      <c r="J425" s="5" t="s">
        <v>16</v>
      </c>
      <c r="K425" s="5" t="s">
        <v>17</v>
      </c>
      <c r="L425" s="6" t="s">
        <v>18</v>
      </c>
      <c r="N425" s="5" t="s">
        <v>206</v>
      </c>
    </row>
    <row r="426" spans="4:14" x14ac:dyDescent="0.2">
      <c r="L426" s="7"/>
      <c r="N426" t="s">
        <v>206</v>
      </c>
    </row>
    <row r="427" spans="4:14" x14ac:dyDescent="0.2">
      <c r="D427" s="8">
        <v>1</v>
      </c>
      <c r="E427"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27" s="8">
        <v>1</v>
      </c>
      <c r="G427" s="8">
        <v>2</v>
      </c>
      <c r="H427" s="8">
        <v>3</v>
      </c>
      <c r="I427" s="8">
        <v>4</v>
      </c>
      <c r="J427" s="8">
        <v>5</v>
      </c>
      <c r="K427" s="8">
        <v>6</v>
      </c>
      <c r="L427" s="9">
        <v>7</v>
      </c>
    </row>
    <row r="428" spans="4:14" x14ac:dyDescent="0.2">
      <c r="D428" s="8">
        <v>2</v>
      </c>
      <c r="E428"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28" s="8">
        <v>1</v>
      </c>
      <c r="G428" s="8">
        <v>2</v>
      </c>
      <c r="H428" s="8">
        <v>3</v>
      </c>
      <c r="I428" s="8">
        <v>4</v>
      </c>
      <c r="J428" s="8">
        <v>5</v>
      </c>
      <c r="K428" s="8">
        <v>6</v>
      </c>
      <c r="L428" s="9">
        <v>7</v>
      </c>
    </row>
    <row r="429" spans="4:14" x14ac:dyDescent="0.2">
      <c r="D429" s="8">
        <v>3</v>
      </c>
      <c r="E429"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29" s="8">
        <v>1</v>
      </c>
      <c r="G429" s="8">
        <v>2</v>
      </c>
      <c r="H429" s="8">
        <v>3</v>
      </c>
      <c r="I429" s="8">
        <v>4</v>
      </c>
      <c r="J429" s="8">
        <v>5</v>
      </c>
      <c r="K429" s="8">
        <v>6</v>
      </c>
      <c r="L429" s="9">
        <v>7</v>
      </c>
    </row>
    <row r="430" spans="4:14" x14ac:dyDescent="0.2">
      <c r="D430" s="8">
        <v>4</v>
      </c>
      <c r="E430"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30" s="8">
        <v>1</v>
      </c>
      <c r="G430" s="8">
        <v>2</v>
      </c>
      <c r="H430" s="8">
        <v>3</v>
      </c>
      <c r="I430" s="8">
        <v>4</v>
      </c>
      <c r="J430" s="8">
        <v>5</v>
      </c>
      <c r="K430" s="8">
        <v>6</v>
      </c>
      <c r="L430" s="9">
        <v>7</v>
      </c>
    </row>
    <row r="431" spans="4:14" x14ac:dyDescent="0.2">
      <c r="D431" s="8">
        <v>5</v>
      </c>
      <c r="E431"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31" s="8">
        <v>1</v>
      </c>
      <c r="G431" s="8">
        <v>2</v>
      </c>
      <c r="H431" s="8">
        <v>3</v>
      </c>
      <c r="I431" s="8">
        <v>4</v>
      </c>
      <c r="J431" s="8">
        <v>5</v>
      </c>
      <c r="K431" s="8">
        <v>6</v>
      </c>
      <c r="L431" s="9">
        <v>7</v>
      </c>
    </row>
    <row r="432" spans="4:14" x14ac:dyDescent="0.2">
      <c r="D432" s="8">
        <v>6</v>
      </c>
      <c r="E432"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32" s="8">
        <v>1</v>
      </c>
      <c r="G432" s="8">
        <v>2</v>
      </c>
      <c r="H432" s="8">
        <v>3</v>
      </c>
      <c r="I432" s="8">
        <v>4</v>
      </c>
      <c r="J432" s="8">
        <v>5</v>
      </c>
      <c r="K432" s="8">
        <v>6</v>
      </c>
      <c r="L432" s="9">
        <v>7</v>
      </c>
    </row>
    <row r="433" spans="4:12" x14ac:dyDescent="0.2">
      <c r="D433" s="8">
        <v>7</v>
      </c>
      <c r="E433"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33" s="8">
        <v>1</v>
      </c>
      <c r="G433" s="8">
        <v>2</v>
      </c>
      <c r="H433" s="8">
        <v>3</v>
      </c>
      <c r="I433" s="8">
        <v>4</v>
      </c>
      <c r="J433" s="8">
        <v>5</v>
      </c>
      <c r="K433" s="8">
        <v>6</v>
      </c>
      <c r="L433" s="9">
        <v>7</v>
      </c>
    </row>
    <row r="434" spans="4:12" x14ac:dyDescent="0.2">
      <c r="D434" s="8">
        <v>8</v>
      </c>
      <c r="E434"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34" s="8">
        <v>1</v>
      </c>
      <c r="G434" s="8">
        <v>2</v>
      </c>
      <c r="H434" s="8">
        <v>3</v>
      </c>
      <c r="I434" s="8">
        <v>4</v>
      </c>
      <c r="J434" s="8">
        <v>5</v>
      </c>
      <c r="K434" s="8">
        <v>6</v>
      </c>
      <c r="L434" s="9">
        <v>7</v>
      </c>
    </row>
    <row r="435" spans="4:12" x14ac:dyDescent="0.2">
      <c r="D435" s="8">
        <v>9</v>
      </c>
      <c r="E435"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35" s="8">
        <v>1</v>
      </c>
      <c r="G435" s="8">
        <v>2</v>
      </c>
      <c r="H435" s="8">
        <v>3</v>
      </c>
      <c r="I435" s="8">
        <v>4</v>
      </c>
      <c r="J435" s="8">
        <v>5</v>
      </c>
      <c r="K435" s="8">
        <v>6</v>
      </c>
      <c r="L435" s="9">
        <v>7</v>
      </c>
    </row>
    <row r="436" spans="4:12" x14ac:dyDescent="0.2">
      <c r="D436" s="8">
        <v>10</v>
      </c>
      <c r="E436"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36" s="8">
        <v>1</v>
      </c>
      <c r="G436" s="8">
        <v>2</v>
      </c>
      <c r="H436" s="8">
        <v>3</v>
      </c>
      <c r="I436" s="8">
        <v>4</v>
      </c>
      <c r="J436" s="8">
        <v>5</v>
      </c>
      <c r="K436" s="8">
        <v>6</v>
      </c>
      <c r="L436" s="9">
        <v>7</v>
      </c>
    </row>
    <row r="437" spans="4:12" x14ac:dyDescent="0.2">
      <c r="D437" s="8">
        <v>11</v>
      </c>
      <c r="E437"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37" s="8">
        <v>1</v>
      </c>
      <c r="G437" s="8">
        <v>2</v>
      </c>
      <c r="H437" s="8">
        <v>3</v>
      </c>
      <c r="I437" s="8">
        <v>4</v>
      </c>
      <c r="J437" s="8">
        <v>5</v>
      </c>
      <c r="K437" s="8">
        <v>6</v>
      </c>
      <c r="L437" s="9">
        <v>7</v>
      </c>
    </row>
    <row r="438" spans="4:12" x14ac:dyDescent="0.2">
      <c r="D438" s="8">
        <v>12</v>
      </c>
      <c r="E438"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38" s="8">
        <v>1</v>
      </c>
      <c r="G438" s="8">
        <v>2</v>
      </c>
      <c r="H438" s="8">
        <v>3</v>
      </c>
      <c r="I438" s="8">
        <v>4</v>
      </c>
      <c r="J438" s="8">
        <v>5</v>
      </c>
      <c r="K438" s="8">
        <v>6</v>
      </c>
      <c r="L438" s="9">
        <v>7</v>
      </c>
    </row>
    <row r="439" spans="4:12" x14ac:dyDescent="0.2">
      <c r="D439" s="8">
        <v>13</v>
      </c>
      <c r="E439"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39" s="8">
        <v>1</v>
      </c>
      <c r="G439" s="8">
        <v>2</v>
      </c>
      <c r="H439" s="8">
        <v>3</v>
      </c>
      <c r="I439" s="8">
        <v>4</v>
      </c>
      <c r="J439" s="8">
        <v>5</v>
      </c>
      <c r="K439" s="8">
        <v>6</v>
      </c>
      <c r="L439" s="9">
        <v>7</v>
      </c>
    </row>
    <row r="440" spans="4:12" x14ac:dyDescent="0.2">
      <c r="D440" s="8">
        <v>14</v>
      </c>
      <c r="E440"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40" s="8">
        <v>1</v>
      </c>
      <c r="G440" s="8">
        <v>2</v>
      </c>
      <c r="H440" s="8">
        <v>3</v>
      </c>
      <c r="I440" s="8">
        <v>4</v>
      </c>
      <c r="J440" s="8">
        <v>5</v>
      </c>
      <c r="K440" s="8">
        <v>6</v>
      </c>
      <c r="L440" s="9">
        <v>7</v>
      </c>
    </row>
    <row r="441" spans="4:12" x14ac:dyDescent="0.2">
      <c r="D441" s="8">
        <v>15</v>
      </c>
      <c r="E441"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41" s="8">
        <v>1</v>
      </c>
      <c r="G441" s="8">
        <v>2</v>
      </c>
      <c r="H441" s="8">
        <v>3</v>
      </c>
      <c r="I441" s="8">
        <v>4</v>
      </c>
      <c r="J441" s="8">
        <v>5</v>
      </c>
      <c r="K441" s="8">
        <v>6</v>
      </c>
      <c r="L441" s="9">
        <v>7</v>
      </c>
    </row>
    <row r="442" spans="4:12" x14ac:dyDescent="0.2">
      <c r="D442" s="8">
        <v>16</v>
      </c>
      <c r="E442"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42" s="8">
        <v>1</v>
      </c>
      <c r="G442" s="8">
        <v>2</v>
      </c>
      <c r="H442" s="8">
        <v>3</v>
      </c>
      <c r="I442" s="8">
        <v>4</v>
      </c>
      <c r="J442" s="8">
        <v>5</v>
      </c>
      <c r="K442" s="8">
        <v>6</v>
      </c>
      <c r="L442" s="9">
        <v>7</v>
      </c>
    </row>
    <row r="443" spans="4:12" x14ac:dyDescent="0.2">
      <c r="D443" s="8">
        <v>17</v>
      </c>
      <c r="E443"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43" s="8">
        <v>1</v>
      </c>
      <c r="G443" s="8">
        <v>2</v>
      </c>
      <c r="H443" s="8">
        <v>3</v>
      </c>
      <c r="I443" s="8">
        <v>4</v>
      </c>
      <c r="J443" s="8">
        <v>5</v>
      </c>
      <c r="K443" s="8">
        <v>6</v>
      </c>
      <c r="L443" s="9">
        <v>7</v>
      </c>
    </row>
    <row r="444" spans="4:12" x14ac:dyDescent="0.2">
      <c r="D444" s="8">
        <v>18</v>
      </c>
      <c r="E444"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44" s="8">
        <v>1</v>
      </c>
      <c r="G444" s="8">
        <v>2</v>
      </c>
      <c r="H444" s="8">
        <v>3</v>
      </c>
      <c r="I444" s="8">
        <v>4</v>
      </c>
      <c r="J444" s="8">
        <v>5</v>
      </c>
      <c r="K444" s="8">
        <v>6</v>
      </c>
      <c r="L444" s="9">
        <v>7</v>
      </c>
    </row>
    <row r="445" spans="4:12" x14ac:dyDescent="0.2">
      <c r="D445" s="8">
        <v>19</v>
      </c>
      <c r="E445"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45" s="8">
        <v>1</v>
      </c>
      <c r="G445" s="8">
        <v>2</v>
      </c>
      <c r="H445" s="8">
        <v>3</v>
      </c>
      <c r="I445" s="8">
        <v>4</v>
      </c>
      <c r="J445" s="8">
        <v>5</v>
      </c>
      <c r="K445" s="8">
        <v>6</v>
      </c>
      <c r="L445" s="9">
        <v>7</v>
      </c>
    </row>
    <row r="446" spans="4:12" x14ac:dyDescent="0.2">
      <c r="D446" s="8">
        <v>20</v>
      </c>
      <c r="E446"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46" s="8">
        <v>1</v>
      </c>
      <c r="G446" s="8">
        <v>2</v>
      </c>
      <c r="H446" s="8">
        <v>3</v>
      </c>
      <c r="I446" s="8">
        <v>4</v>
      </c>
      <c r="J446" s="8">
        <v>5</v>
      </c>
      <c r="K446" s="8">
        <v>6</v>
      </c>
      <c r="L446" s="9">
        <v>7</v>
      </c>
    </row>
    <row r="447" spans="4:12" x14ac:dyDescent="0.2">
      <c r="D447" s="8">
        <v>21</v>
      </c>
      <c r="E447"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47" s="8">
        <v>1</v>
      </c>
      <c r="G447" s="8">
        <v>2</v>
      </c>
      <c r="H447" s="8">
        <v>3</v>
      </c>
      <c r="I447" s="8">
        <v>4</v>
      </c>
      <c r="J447" s="8">
        <v>5</v>
      </c>
      <c r="K447" s="8">
        <v>6</v>
      </c>
      <c r="L447" s="9">
        <v>7</v>
      </c>
    </row>
    <row r="448" spans="4:12" x14ac:dyDescent="0.2">
      <c r="D448" s="8">
        <v>22</v>
      </c>
      <c r="E448"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48" s="8">
        <v>1</v>
      </c>
      <c r="G448" s="8">
        <v>2</v>
      </c>
      <c r="H448" s="8">
        <v>3</v>
      </c>
      <c r="I448" s="8">
        <v>4</v>
      </c>
      <c r="J448" s="8">
        <v>5</v>
      </c>
      <c r="K448" s="8">
        <v>6</v>
      </c>
      <c r="L448" s="9">
        <v>7</v>
      </c>
    </row>
    <row r="449" spans="4:14" x14ac:dyDescent="0.2">
      <c r="D449" s="8">
        <v>23</v>
      </c>
      <c r="E449"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49" s="8">
        <v>1</v>
      </c>
      <c r="G449" s="8">
        <v>2</v>
      </c>
      <c r="H449" s="8">
        <v>3</v>
      </c>
      <c r="I449" s="8">
        <v>4</v>
      </c>
      <c r="J449" s="8">
        <v>5</v>
      </c>
      <c r="K449" s="8">
        <v>6</v>
      </c>
      <c r="L449" s="9">
        <v>7</v>
      </c>
    </row>
    <row r="450" spans="4:14" x14ac:dyDescent="0.2">
      <c r="D450" s="8">
        <v>24</v>
      </c>
      <c r="E450"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50" s="8">
        <v>1</v>
      </c>
      <c r="G450" s="8">
        <v>2</v>
      </c>
      <c r="H450" s="8">
        <v>3</v>
      </c>
      <c r="I450" s="8">
        <v>4</v>
      </c>
      <c r="J450" s="8">
        <v>5</v>
      </c>
      <c r="K450" s="8">
        <v>6</v>
      </c>
      <c r="L450" s="9">
        <v>7</v>
      </c>
    </row>
    <row r="451" spans="4:14" ht="13.5" thickBot="1" x14ac:dyDescent="0.25">
      <c r="D451" s="11">
        <v>25</v>
      </c>
      <c r="E451"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51" s="11">
        <v>1</v>
      </c>
      <c r="G451" s="11">
        <v>2</v>
      </c>
      <c r="H451" s="11">
        <v>3</v>
      </c>
      <c r="I451" s="11">
        <v>4</v>
      </c>
      <c r="J451" s="11">
        <v>5</v>
      </c>
      <c r="K451" s="11">
        <v>6</v>
      </c>
      <c r="L451" s="12">
        <v>7</v>
      </c>
    </row>
    <row r="452" spans="4:14" ht="13.5" thickBot="1" x14ac:dyDescent="0.25"/>
    <row r="453" spans="4:14" x14ac:dyDescent="0.2">
      <c r="D453" s="2" t="s">
        <v>11</v>
      </c>
      <c r="E453" s="2" t="s">
        <v>20</v>
      </c>
      <c r="F453" s="13" t="s">
        <v>12</v>
      </c>
      <c r="G453" s="13" t="s">
        <v>13</v>
      </c>
      <c r="H453" s="13" t="s">
        <v>14</v>
      </c>
      <c r="I453" s="13" t="s">
        <v>15</v>
      </c>
      <c r="J453" s="13" t="s">
        <v>16</v>
      </c>
      <c r="K453" s="13" t="s">
        <v>17</v>
      </c>
      <c r="L453" s="14" t="s">
        <v>18</v>
      </c>
      <c r="N453">
        <v>6.2</v>
      </c>
    </row>
    <row r="454" spans="4:14" x14ac:dyDescent="0.2">
      <c r="L454" s="7"/>
      <c r="N454" t="s">
        <v>206</v>
      </c>
    </row>
    <row r="455" spans="4:14" x14ac:dyDescent="0.2">
      <c r="D455" s="8">
        <v>1</v>
      </c>
      <c r="E455"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55" s="8">
        <v>1</v>
      </c>
      <c r="G455" s="8">
        <v>2</v>
      </c>
      <c r="H455" s="8">
        <v>3</v>
      </c>
      <c r="I455" s="8">
        <v>4</v>
      </c>
      <c r="J455" s="8">
        <v>5</v>
      </c>
      <c r="K455" s="8">
        <v>6</v>
      </c>
      <c r="L455" s="9">
        <v>7</v>
      </c>
      <c r="N455" t="s">
        <v>206</v>
      </c>
    </row>
    <row r="456" spans="4:14" x14ac:dyDescent="0.2">
      <c r="D456" s="8">
        <v>2</v>
      </c>
      <c r="E456"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56" s="8">
        <v>1</v>
      </c>
      <c r="G456" s="8">
        <v>2</v>
      </c>
      <c r="H456" s="8">
        <v>3</v>
      </c>
      <c r="I456" s="8">
        <v>4</v>
      </c>
      <c r="J456" s="8">
        <v>5</v>
      </c>
      <c r="K456" s="8">
        <v>6</v>
      </c>
      <c r="L456" s="9">
        <v>7</v>
      </c>
    </row>
    <row r="457" spans="4:14" x14ac:dyDescent="0.2">
      <c r="D457" s="8">
        <v>3</v>
      </c>
      <c r="E457"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57" s="8">
        <v>1</v>
      </c>
      <c r="G457" s="8">
        <v>2</v>
      </c>
      <c r="H457" s="8">
        <v>3</v>
      </c>
      <c r="I457" s="8">
        <v>4</v>
      </c>
      <c r="J457" s="8">
        <v>5</v>
      </c>
      <c r="K457" s="8">
        <v>6</v>
      </c>
      <c r="L457" s="9">
        <v>7</v>
      </c>
    </row>
    <row r="458" spans="4:14" x14ac:dyDescent="0.2">
      <c r="D458" s="8">
        <v>4</v>
      </c>
      <c r="E458"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58" s="8">
        <v>1</v>
      </c>
      <c r="G458" s="8">
        <v>2</v>
      </c>
      <c r="H458" s="8">
        <v>3</v>
      </c>
      <c r="I458" s="8">
        <v>4</v>
      </c>
      <c r="J458" s="8">
        <v>5</v>
      </c>
      <c r="K458" s="8">
        <v>6</v>
      </c>
      <c r="L458" s="9">
        <v>7</v>
      </c>
    </row>
    <row r="459" spans="4:14" x14ac:dyDescent="0.2">
      <c r="D459" s="8">
        <v>5</v>
      </c>
      <c r="E459"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59" s="8">
        <v>1</v>
      </c>
      <c r="G459" s="8">
        <v>2</v>
      </c>
      <c r="H459" s="8">
        <v>3</v>
      </c>
      <c r="I459" s="8">
        <v>4</v>
      </c>
      <c r="J459" s="8">
        <v>5</v>
      </c>
      <c r="K459" s="8">
        <v>6</v>
      </c>
      <c r="L459" s="9">
        <v>7</v>
      </c>
    </row>
    <row r="460" spans="4:14" x14ac:dyDescent="0.2">
      <c r="D460" s="8">
        <v>6</v>
      </c>
      <c r="E460"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60" s="8">
        <v>1</v>
      </c>
      <c r="G460" s="8">
        <v>2</v>
      </c>
      <c r="H460" s="8">
        <v>3</v>
      </c>
      <c r="I460" s="8">
        <v>4</v>
      </c>
      <c r="J460" s="8">
        <v>5</v>
      </c>
      <c r="K460" s="8">
        <v>6</v>
      </c>
      <c r="L460" s="9">
        <v>7</v>
      </c>
    </row>
    <row r="461" spans="4:14" x14ac:dyDescent="0.2">
      <c r="D461" s="8">
        <v>7</v>
      </c>
      <c r="E461"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61" s="8">
        <v>1</v>
      </c>
      <c r="G461" s="8">
        <v>2</v>
      </c>
      <c r="H461" s="8">
        <v>3</v>
      </c>
      <c r="I461" s="8">
        <v>4</v>
      </c>
      <c r="J461" s="8">
        <v>5</v>
      </c>
      <c r="K461" s="8">
        <v>6</v>
      </c>
      <c r="L461" s="9">
        <v>7</v>
      </c>
    </row>
    <row r="462" spans="4:14" x14ac:dyDescent="0.2">
      <c r="D462" s="8">
        <v>8</v>
      </c>
      <c r="E462"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62" s="8">
        <v>1</v>
      </c>
      <c r="G462" s="8">
        <v>2</v>
      </c>
      <c r="H462" s="8">
        <v>3</v>
      </c>
      <c r="I462" s="8">
        <v>4</v>
      </c>
      <c r="J462" s="8">
        <v>5</v>
      </c>
      <c r="K462" s="8">
        <v>6</v>
      </c>
      <c r="L462" s="9">
        <v>7</v>
      </c>
    </row>
    <row r="463" spans="4:14" x14ac:dyDescent="0.2">
      <c r="D463" s="8">
        <v>9</v>
      </c>
      <c r="E463"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63" s="8">
        <v>1</v>
      </c>
      <c r="G463" s="8">
        <v>2</v>
      </c>
      <c r="H463" s="8">
        <v>3</v>
      </c>
      <c r="I463" s="8">
        <v>4</v>
      </c>
      <c r="J463" s="8">
        <v>5</v>
      </c>
      <c r="K463" s="8">
        <v>6</v>
      </c>
      <c r="L463" s="9">
        <v>7</v>
      </c>
    </row>
    <row r="464" spans="4:14" x14ac:dyDescent="0.2">
      <c r="D464" s="8">
        <v>10</v>
      </c>
      <c r="E464"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64" s="8">
        <v>1</v>
      </c>
      <c r="G464" s="8">
        <v>2</v>
      </c>
      <c r="H464" s="8">
        <v>3</v>
      </c>
      <c r="I464" s="8">
        <v>4</v>
      </c>
      <c r="J464" s="8">
        <v>5</v>
      </c>
      <c r="K464" s="8">
        <v>6</v>
      </c>
      <c r="L464" s="9">
        <v>7</v>
      </c>
    </row>
    <row r="465" spans="4:12" x14ac:dyDescent="0.2">
      <c r="D465" s="8">
        <v>11</v>
      </c>
      <c r="E465"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65" s="8">
        <v>1</v>
      </c>
      <c r="G465" s="8">
        <v>2</v>
      </c>
      <c r="H465" s="8">
        <v>3</v>
      </c>
      <c r="I465" s="8">
        <v>4</v>
      </c>
      <c r="J465" s="8">
        <v>5</v>
      </c>
      <c r="K465" s="8">
        <v>6</v>
      </c>
      <c r="L465" s="9">
        <v>7</v>
      </c>
    </row>
    <row r="466" spans="4:12" x14ac:dyDescent="0.2">
      <c r="D466" s="8">
        <v>12</v>
      </c>
      <c r="E466"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66" s="8">
        <v>1</v>
      </c>
      <c r="G466" s="8">
        <v>2</v>
      </c>
      <c r="H466" s="8">
        <v>3</v>
      </c>
      <c r="I466" s="8">
        <v>4</v>
      </c>
      <c r="J466" s="8">
        <v>5</v>
      </c>
      <c r="K466" s="8">
        <v>6</v>
      </c>
      <c r="L466" s="9">
        <v>7</v>
      </c>
    </row>
    <row r="467" spans="4:12" x14ac:dyDescent="0.2">
      <c r="D467" s="8">
        <v>13</v>
      </c>
      <c r="E467"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67" s="8">
        <v>1</v>
      </c>
      <c r="G467" s="8">
        <v>2</v>
      </c>
      <c r="H467" s="8">
        <v>3</v>
      </c>
      <c r="I467" s="8">
        <v>4</v>
      </c>
      <c r="J467" s="8">
        <v>5</v>
      </c>
      <c r="K467" s="8">
        <v>6</v>
      </c>
      <c r="L467" s="9">
        <v>7</v>
      </c>
    </row>
    <row r="468" spans="4:12" x14ac:dyDescent="0.2">
      <c r="D468" s="8">
        <v>14</v>
      </c>
      <c r="E468"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68" s="8">
        <v>1</v>
      </c>
      <c r="G468" s="8">
        <v>2</v>
      </c>
      <c r="H468" s="8">
        <v>3</v>
      </c>
      <c r="I468" s="8">
        <v>4</v>
      </c>
      <c r="J468" s="8">
        <v>5</v>
      </c>
      <c r="K468" s="8">
        <v>6</v>
      </c>
      <c r="L468" s="9">
        <v>7</v>
      </c>
    </row>
    <row r="469" spans="4:12" x14ac:dyDescent="0.2">
      <c r="D469" s="8">
        <v>15</v>
      </c>
      <c r="E469"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69" s="8">
        <v>1</v>
      </c>
      <c r="G469" s="8">
        <v>2</v>
      </c>
      <c r="H469" s="8">
        <v>3</v>
      </c>
      <c r="I469" s="8">
        <v>4</v>
      </c>
      <c r="J469" s="8">
        <v>5</v>
      </c>
      <c r="K469" s="8">
        <v>6</v>
      </c>
      <c r="L469" s="9">
        <v>7</v>
      </c>
    </row>
    <row r="470" spans="4:12" x14ac:dyDescent="0.2">
      <c r="D470" s="8">
        <v>16</v>
      </c>
      <c r="E470"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70" s="8">
        <v>1</v>
      </c>
      <c r="G470" s="8">
        <v>2</v>
      </c>
      <c r="H470" s="8">
        <v>3</v>
      </c>
      <c r="I470" s="8">
        <v>4</v>
      </c>
      <c r="J470" s="8">
        <v>5</v>
      </c>
      <c r="K470" s="8">
        <v>6</v>
      </c>
      <c r="L470" s="9">
        <v>7</v>
      </c>
    </row>
    <row r="471" spans="4:12" x14ac:dyDescent="0.2">
      <c r="D471" s="8">
        <v>17</v>
      </c>
      <c r="E471"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71" s="8">
        <v>1</v>
      </c>
      <c r="G471" s="8">
        <v>2</v>
      </c>
      <c r="H471" s="8">
        <v>3</v>
      </c>
      <c r="I471" s="8">
        <v>4</v>
      </c>
      <c r="J471" s="8">
        <v>5</v>
      </c>
      <c r="K471" s="8">
        <v>6</v>
      </c>
      <c r="L471" s="9">
        <v>7</v>
      </c>
    </row>
    <row r="472" spans="4:12" x14ac:dyDescent="0.2">
      <c r="D472" s="8">
        <v>18</v>
      </c>
      <c r="E472"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72" s="8">
        <v>1</v>
      </c>
      <c r="G472" s="8">
        <v>2</v>
      </c>
      <c r="H472" s="8">
        <v>3</v>
      </c>
      <c r="I472" s="8">
        <v>4</v>
      </c>
      <c r="J472" s="8">
        <v>5</v>
      </c>
      <c r="K472" s="8">
        <v>6</v>
      </c>
      <c r="L472" s="9">
        <v>7</v>
      </c>
    </row>
    <row r="473" spans="4:12" x14ac:dyDescent="0.2">
      <c r="D473" s="8">
        <v>19</v>
      </c>
      <c r="E473"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73" s="8">
        <v>1</v>
      </c>
      <c r="G473" s="8">
        <v>2</v>
      </c>
      <c r="H473" s="8">
        <v>3</v>
      </c>
      <c r="I473" s="8">
        <v>4</v>
      </c>
      <c r="J473" s="8">
        <v>5</v>
      </c>
      <c r="K473" s="8">
        <v>6</v>
      </c>
      <c r="L473" s="9">
        <v>7</v>
      </c>
    </row>
    <row r="474" spans="4:12" x14ac:dyDescent="0.2">
      <c r="D474" s="8">
        <v>20</v>
      </c>
      <c r="E474"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74" s="8">
        <v>1</v>
      </c>
      <c r="G474" s="8">
        <v>2</v>
      </c>
      <c r="H474" s="8">
        <v>3</v>
      </c>
      <c r="I474" s="8">
        <v>4</v>
      </c>
      <c r="J474" s="8">
        <v>5</v>
      </c>
      <c r="K474" s="8">
        <v>6</v>
      </c>
      <c r="L474" s="9">
        <v>7</v>
      </c>
    </row>
    <row r="475" spans="4:12" x14ac:dyDescent="0.2">
      <c r="D475" s="8">
        <v>21</v>
      </c>
      <c r="E475"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75" s="8">
        <v>1</v>
      </c>
      <c r="G475" s="8">
        <v>2</v>
      </c>
      <c r="H475" s="8">
        <v>3</v>
      </c>
      <c r="I475" s="8">
        <v>4</v>
      </c>
      <c r="J475" s="8">
        <v>5</v>
      </c>
      <c r="K475" s="8">
        <v>6</v>
      </c>
      <c r="L475" s="9">
        <v>7</v>
      </c>
    </row>
    <row r="476" spans="4:12" x14ac:dyDescent="0.2">
      <c r="D476" s="8">
        <v>22</v>
      </c>
      <c r="E476"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76" s="8">
        <v>1</v>
      </c>
      <c r="G476" s="8">
        <v>2</v>
      </c>
      <c r="H476" s="8">
        <v>3</v>
      </c>
      <c r="I476" s="8">
        <v>4</v>
      </c>
      <c r="J476" s="8">
        <v>5</v>
      </c>
      <c r="K476" s="8">
        <v>6</v>
      </c>
      <c r="L476" s="9">
        <v>7</v>
      </c>
    </row>
    <row r="477" spans="4:12" x14ac:dyDescent="0.2">
      <c r="D477" s="8">
        <v>23</v>
      </c>
      <c r="E477"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77" s="8">
        <v>1</v>
      </c>
      <c r="G477" s="8">
        <v>2</v>
      </c>
      <c r="H477" s="8">
        <v>3</v>
      </c>
      <c r="I477" s="8">
        <v>4</v>
      </c>
      <c r="J477" s="8">
        <v>5</v>
      </c>
      <c r="K477" s="8">
        <v>6</v>
      </c>
      <c r="L477" s="9">
        <v>7</v>
      </c>
    </row>
    <row r="478" spans="4:12" x14ac:dyDescent="0.2">
      <c r="D478" s="8">
        <v>24</v>
      </c>
      <c r="E478"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78" s="8">
        <v>1</v>
      </c>
      <c r="G478" s="8">
        <v>2</v>
      </c>
      <c r="H478" s="8">
        <v>3</v>
      </c>
      <c r="I478" s="8">
        <v>4</v>
      </c>
      <c r="J478" s="8">
        <v>5</v>
      </c>
      <c r="K478" s="8">
        <v>6</v>
      </c>
      <c r="L478" s="9">
        <v>7</v>
      </c>
    </row>
    <row r="479" spans="4:12" ht="13.5" thickBot="1" x14ac:dyDescent="0.25">
      <c r="D479" s="11">
        <v>25</v>
      </c>
      <c r="E479"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79" s="11">
        <v>1</v>
      </c>
      <c r="G479" s="11">
        <v>2</v>
      </c>
      <c r="H479" s="11">
        <v>3</v>
      </c>
      <c r="I479" s="11">
        <v>4</v>
      </c>
      <c r="J479" s="11">
        <v>5</v>
      </c>
      <c r="K479" s="11">
        <v>6</v>
      </c>
      <c r="L479" s="12">
        <v>7</v>
      </c>
    </row>
    <row r="480" spans="4:12" ht="13.5" thickBot="1" x14ac:dyDescent="0.25"/>
    <row r="481" spans="4:14" x14ac:dyDescent="0.2">
      <c r="D481" s="2" t="s">
        <v>11</v>
      </c>
      <c r="E481" s="2" t="s">
        <v>20</v>
      </c>
      <c r="F481" s="13" t="s">
        <v>12</v>
      </c>
      <c r="G481" s="13" t="s">
        <v>13</v>
      </c>
      <c r="H481" s="13" t="s">
        <v>14</v>
      </c>
      <c r="I481" s="13" t="s">
        <v>15</v>
      </c>
      <c r="J481" s="13" t="s">
        <v>16</v>
      </c>
      <c r="K481" s="13" t="s">
        <v>17</v>
      </c>
      <c r="L481" s="14" t="s">
        <v>18</v>
      </c>
      <c r="N481">
        <v>6.3</v>
      </c>
    </row>
    <row r="482" spans="4:14" x14ac:dyDescent="0.2">
      <c r="L482" s="7"/>
      <c r="N482" t="s">
        <v>206</v>
      </c>
    </row>
    <row r="483" spans="4:14" x14ac:dyDescent="0.2">
      <c r="D483" s="8">
        <v>1</v>
      </c>
      <c r="E483"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83" s="8">
        <v>1</v>
      </c>
      <c r="G483" s="8">
        <v>2</v>
      </c>
      <c r="H483" s="8">
        <v>3</v>
      </c>
      <c r="I483" s="8">
        <v>4</v>
      </c>
      <c r="J483" s="8">
        <v>5</v>
      </c>
      <c r="K483" s="8">
        <v>6</v>
      </c>
      <c r="L483" s="9">
        <v>7</v>
      </c>
      <c r="N483" t="s">
        <v>206</v>
      </c>
    </row>
    <row r="484" spans="4:14" x14ac:dyDescent="0.2">
      <c r="D484" s="8">
        <v>2</v>
      </c>
      <c r="E484"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84" s="8">
        <v>1</v>
      </c>
      <c r="G484" s="8">
        <v>2</v>
      </c>
      <c r="H484" s="8">
        <v>3</v>
      </c>
      <c r="I484" s="8">
        <v>4</v>
      </c>
      <c r="J484" s="8">
        <v>5</v>
      </c>
      <c r="K484" s="8">
        <v>6</v>
      </c>
      <c r="L484" s="9">
        <v>7</v>
      </c>
    </row>
    <row r="485" spans="4:14" x14ac:dyDescent="0.2">
      <c r="D485" s="8">
        <v>3</v>
      </c>
      <c r="E485"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85" s="8">
        <v>1</v>
      </c>
      <c r="G485" s="8">
        <v>2</v>
      </c>
      <c r="H485" s="8">
        <v>3</v>
      </c>
      <c r="I485" s="8">
        <v>4</v>
      </c>
      <c r="J485" s="8">
        <v>5</v>
      </c>
      <c r="K485" s="8">
        <v>6</v>
      </c>
      <c r="L485" s="9">
        <v>7</v>
      </c>
    </row>
    <row r="486" spans="4:14" x14ac:dyDescent="0.2">
      <c r="D486" s="8">
        <v>4</v>
      </c>
      <c r="E486"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86" s="8">
        <v>1</v>
      </c>
      <c r="G486" s="8">
        <v>2</v>
      </c>
      <c r="H486" s="8">
        <v>3</v>
      </c>
      <c r="I486" s="8">
        <v>4</v>
      </c>
      <c r="J486" s="8">
        <v>5</v>
      </c>
      <c r="K486" s="8">
        <v>6</v>
      </c>
      <c r="L486" s="9">
        <v>7</v>
      </c>
    </row>
    <row r="487" spans="4:14" x14ac:dyDescent="0.2">
      <c r="D487" s="8">
        <v>5</v>
      </c>
      <c r="E487"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87" s="8">
        <v>1</v>
      </c>
      <c r="G487" s="8">
        <v>2</v>
      </c>
      <c r="H487" s="8">
        <v>3</v>
      </c>
      <c r="I487" s="8">
        <v>4</v>
      </c>
      <c r="J487" s="8">
        <v>5</v>
      </c>
      <c r="K487" s="8">
        <v>6</v>
      </c>
      <c r="L487" s="9">
        <v>7</v>
      </c>
    </row>
    <row r="488" spans="4:14" x14ac:dyDescent="0.2">
      <c r="D488" s="8">
        <v>6</v>
      </c>
      <c r="E488"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88" s="8">
        <v>1</v>
      </c>
      <c r="G488" s="8">
        <v>2</v>
      </c>
      <c r="H488" s="8">
        <v>3</v>
      </c>
      <c r="I488" s="8">
        <v>4</v>
      </c>
      <c r="J488" s="8">
        <v>5</v>
      </c>
      <c r="K488" s="8">
        <v>6</v>
      </c>
      <c r="L488" s="9">
        <v>7</v>
      </c>
    </row>
    <row r="489" spans="4:14" x14ac:dyDescent="0.2">
      <c r="D489" s="8">
        <v>7</v>
      </c>
      <c r="E489"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89" s="8">
        <v>1</v>
      </c>
      <c r="G489" s="8">
        <v>2</v>
      </c>
      <c r="H489" s="8">
        <v>3</v>
      </c>
      <c r="I489" s="8">
        <v>4</v>
      </c>
      <c r="J489" s="8">
        <v>5</v>
      </c>
      <c r="K489" s="8">
        <v>6</v>
      </c>
      <c r="L489" s="9">
        <v>7</v>
      </c>
    </row>
    <row r="490" spans="4:14" x14ac:dyDescent="0.2">
      <c r="D490" s="8">
        <v>8</v>
      </c>
      <c r="E490"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90" s="8">
        <v>1</v>
      </c>
      <c r="G490" s="8">
        <v>2</v>
      </c>
      <c r="H490" s="8">
        <v>3</v>
      </c>
      <c r="I490" s="8">
        <v>4</v>
      </c>
      <c r="J490" s="8">
        <v>5</v>
      </c>
      <c r="K490" s="8">
        <v>6</v>
      </c>
      <c r="L490" s="9">
        <v>7</v>
      </c>
    </row>
    <row r="491" spans="4:14" x14ac:dyDescent="0.2">
      <c r="D491" s="8">
        <v>9</v>
      </c>
      <c r="E491"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91" s="8">
        <v>1</v>
      </c>
      <c r="G491" s="8">
        <v>2</v>
      </c>
      <c r="H491" s="8">
        <v>3</v>
      </c>
      <c r="I491" s="8">
        <v>4</v>
      </c>
      <c r="J491" s="8">
        <v>5</v>
      </c>
      <c r="K491" s="8">
        <v>6</v>
      </c>
      <c r="L491" s="9">
        <v>7</v>
      </c>
    </row>
    <row r="492" spans="4:14" x14ac:dyDescent="0.2">
      <c r="D492" s="8">
        <v>10</v>
      </c>
      <c r="E492"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92" s="8">
        <v>1</v>
      </c>
      <c r="G492" s="8">
        <v>2</v>
      </c>
      <c r="H492" s="8">
        <v>3</v>
      </c>
      <c r="I492" s="8">
        <v>4</v>
      </c>
      <c r="J492" s="8">
        <v>5</v>
      </c>
      <c r="K492" s="8">
        <v>6</v>
      </c>
      <c r="L492" s="9">
        <v>7</v>
      </c>
    </row>
    <row r="493" spans="4:14" x14ac:dyDescent="0.2">
      <c r="D493" s="8">
        <v>11</v>
      </c>
      <c r="E493"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93" s="8">
        <v>1</v>
      </c>
      <c r="G493" s="8">
        <v>2</v>
      </c>
      <c r="H493" s="8">
        <v>3</v>
      </c>
      <c r="I493" s="8">
        <v>4</v>
      </c>
      <c r="J493" s="8">
        <v>5</v>
      </c>
      <c r="K493" s="8">
        <v>6</v>
      </c>
      <c r="L493" s="9">
        <v>7</v>
      </c>
    </row>
    <row r="494" spans="4:14" x14ac:dyDescent="0.2">
      <c r="D494" s="8">
        <v>12</v>
      </c>
      <c r="E494"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94" s="8">
        <v>1</v>
      </c>
      <c r="G494" s="8">
        <v>2</v>
      </c>
      <c r="H494" s="8">
        <v>3</v>
      </c>
      <c r="I494" s="8">
        <v>4</v>
      </c>
      <c r="J494" s="8">
        <v>5</v>
      </c>
      <c r="K494" s="8">
        <v>6</v>
      </c>
      <c r="L494" s="9">
        <v>7</v>
      </c>
    </row>
    <row r="495" spans="4:14" x14ac:dyDescent="0.2">
      <c r="D495" s="8">
        <v>13</v>
      </c>
      <c r="E495"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95" s="8">
        <v>1</v>
      </c>
      <c r="G495" s="8">
        <v>2</v>
      </c>
      <c r="H495" s="8">
        <v>3</v>
      </c>
      <c r="I495" s="8">
        <v>4</v>
      </c>
      <c r="J495" s="8">
        <v>5</v>
      </c>
      <c r="K495" s="8">
        <v>6</v>
      </c>
      <c r="L495" s="9">
        <v>7</v>
      </c>
    </row>
    <row r="496" spans="4:14" x14ac:dyDescent="0.2">
      <c r="D496" s="8">
        <v>14</v>
      </c>
      <c r="E496"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96" s="8">
        <v>1</v>
      </c>
      <c r="G496" s="8">
        <v>2</v>
      </c>
      <c r="H496" s="8">
        <v>3</v>
      </c>
      <c r="I496" s="8">
        <v>4</v>
      </c>
      <c r="J496" s="8">
        <v>5</v>
      </c>
      <c r="K496" s="8">
        <v>6</v>
      </c>
      <c r="L496" s="9">
        <v>7</v>
      </c>
    </row>
    <row r="497" spans="4:14" x14ac:dyDescent="0.2">
      <c r="D497" s="8">
        <v>15</v>
      </c>
      <c r="E497"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97" s="8">
        <v>1</v>
      </c>
      <c r="G497" s="8">
        <v>2</v>
      </c>
      <c r="H497" s="8">
        <v>3</v>
      </c>
      <c r="I497" s="8">
        <v>4</v>
      </c>
      <c r="J497" s="8">
        <v>5</v>
      </c>
      <c r="K497" s="8">
        <v>6</v>
      </c>
      <c r="L497" s="9">
        <v>7</v>
      </c>
    </row>
    <row r="498" spans="4:14" x14ac:dyDescent="0.2">
      <c r="D498" s="8">
        <v>16</v>
      </c>
      <c r="E498"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98" s="8">
        <v>1</v>
      </c>
      <c r="G498" s="8">
        <v>2</v>
      </c>
      <c r="H498" s="8">
        <v>3</v>
      </c>
      <c r="I498" s="8">
        <v>4</v>
      </c>
      <c r="J498" s="8">
        <v>5</v>
      </c>
      <c r="K498" s="8">
        <v>6</v>
      </c>
      <c r="L498" s="9">
        <v>7</v>
      </c>
    </row>
    <row r="499" spans="4:14" x14ac:dyDescent="0.2">
      <c r="D499" s="8">
        <v>17</v>
      </c>
      <c r="E499"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99" s="8">
        <v>1</v>
      </c>
      <c r="G499" s="8">
        <v>2</v>
      </c>
      <c r="H499" s="8">
        <v>3</v>
      </c>
      <c r="I499" s="8">
        <v>4</v>
      </c>
      <c r="J499" s="8">
        <v>5</v>
      </c>
      <c r="K499" s="8">
        <v>6</v>
      </c>
      <c r="L499" s="9">
        <v>7</v>
      </c>
    </row>
    <row r="500" spans="4:14" x14ac:dyDescent="0.2">
      <c r="D500" s="8">
        <v>18</v>
      </c>
      <c r="E500"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00" s="8">
        <v>1</v>
      </c>
      <c r="G500" s="8">
        <v>2</v>
      </c>
      <c r="H500" s="8">
        <v>3</v>
      </c>
      <c r="I500" s="8">
        <v>4</v>
      </c>
      <c r="J500" s="8">
        <v>5</v>
      </c>
      <c r="K500" s="8">
        <v>6</v>
      </c>
      <c r="L500" s="9">
        <v>7</v>
      </c>
    </row>
    <row r="501" spans="4:14" x14ac:dyDescent="0.2">
      <c r="D501" s="8">
        <v>19</v>
      </c>
      <c r="E501"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01" s="8">
        <v>1</v>
      </c>
      <c r="G501" s="8">
        <v>2</v>
      </c>
      <c r="H501" s="8">
        <v>3</v>
      </c>
      <c r="I501" s="8">
        <v>4</v>
      </c>
      <c r="J501" s="8">
        <v>5</v>
      </c>
      <c r="K501" s="8">
        <v>6</v>
      </c>
      <c r="L501" s="9">
        <v>7</v>
      </c>
    </row>
    <row r="502" spans="4:14" x14ac:dyDescent="0.2">
      <c r="D502" s="8">
        <v>20</v>
      </c>
      <c r="E502"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02" s="8">
        <v>1</v>
      </c>
      <c r="G502" s="8">
        <v>2</v>
      </c>
      <c r="H502" s="8">
        <v>3</v>
      </c>
      <c r="I502" s="8">
        <v>4</v>
      </c>
      <c r="J502" s="8">
        <v>5</v>
      </c>
      <c r="K502" s="8">
        <v>6</v>
      </c>
      <c r="L502" s="9">
        <v>7</v>
      </c>
    </row>
    <row r="503" spans="4:14" x14ac:dyDescent="0.2">
      <c r="D503" s="8">
        <v>21</v>
      </c>
      <c r="E503"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03" s="8">
        <v>1</v>
      </c>
      <c r="G503" s="8">
        <v>2</v>
      </c>
      <c r="H503" s="8">
        <v>3</v>
      </c>
      <c r="I503" s="8">
        <v>4</v>
      </c>
      <c r="J503" s="8">
        <v>5</v>
      </c>
      <c r="K503" s="8">
        <v>6</v>
      </c>
      <c r="L503" s="9">
        <v>7</v>
      </c>
    </row>
    <row r="504" spans="4:14" x14ac:dyDescent="0.2">
      <c r="D504" s="8">
        <v>22</v>
      </c>
      <c r="E504"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04" s="8">
        <v>1</v>
      </c>
      <c r="G504" s="8">
        <v>2</v>
      </c>
      <c r="H504" s="8">
        <v>3</v>
      </c>
      <c r="I504" s="8">
        <v>4</v>
      </c>
      <c r="J504" s="8">
        <v>5</v>
      </c>
      <c r="K504" s="8">
        <v>6</v>
      </c>
      <c r="L504" s="9">
        <v>7</v>
      </c>
    </row>
    <row r="505" spans="4:14" x14ac:dyDescent="0.2">
      <c r="D505" s="8">
        <v>23</v>
      </c>
      <c r="E505"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05" s="8">
        <v>1</v>
      </c>
      <c r="G505" s="8">
        <v>2</v>
      </c>
      <c r="H505" s="8">
        <v>3</v>
      </c>
      <c r="I505" s="8">
        <v>4</v>
      </c>
      <c r="J505" s="8">
        <v>5</v>
      </c>
      <c r="K505" s="8">
        <v>6</v>
      </c>
      <c r="L505" s="9">
        <v>7</v>
      </c>
    </row>
    <row r="506" spans="4:14" x14ac:dyDescent="0.2">
      <c r="D506" s="8">
        <v>24</v>
      </c>
      <c r="E506"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06" s="8">
        <v>1</v>
      </c>
      <c r="G506" s="8">
        <v>2</v>
      </c>
      <c r="H506" s="8">
        <v>3</v>
      </c>
      <c r="I506" s="8">
        <v>4</v>
      </c>
      <c r="J506" s="8">
        <v>5</v>
      </c>
      <c r="K506" s="8">
        <v>6</v>
      </c>
      <c r="L506" s="9">
        <v>7</v>
      </c>
    </row>
    <row r="507" spans="4:14" ht="13.5" thickBot="1" x14ac:dyDescent="0.25">
      <c r="D507" s="11">
        <v>25</v>
      </c>
      <c r="E507"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07" s="11">
        <v>1</v>
      </c>
      <c r="G507" s="11">
        <v>2</v>
      </c>
      <c r="H507" s="11">
        <v>3</v>
      </c>
      <c r="I507" s="11">
        <v>4</v>
      </c>
      <c r="J507" s="11">
        <v>5</v>
      </c>
      <c r="K507" s="11">
        <v>6</v>
      </c>
      <c r="L507" s="12">
        <v>7</v>
      </c>
    </row>
    <row r="508" spans="4:14" x14ac:dyDescent="0.2">
      <c r="D508" s="2"/>
      <c r="E508" s="2"/>
      <c r="F508" s="2"/>
      <c r="G508" s="2"/>
      <c r="H508" s="2"/>
      <c r="I508" s="2"/>
      <c r="J508" s="2"/>
      <c r="K508" s="2"/>
      <c r="L508" s="3"/>
      <c r="N508">
        <v>7.1</v>
      </c>
    </row>
    <row r="509" spans="4:14" x14ac:dyDescent="0.2">
      <c r="D509" t="s">
        <v>11</v>
      </c>
      <c r="E509" t="s">
        <v>19</v>
      </c>
      <c r="F509" s="5" t="s">
        <v>12</v>
      </c>
      <c r="G509" s="5" t="s">
        <v>13</v>
      </c>
      <c r="H509" s="5" t="s">
        <v>14</v>
      </c>
      <c r="I509" s="5" t="s">
        <v>15</v>
      </c>
      <c r="J509" s="5" t="s">
        <v>16</v>
      </c>
      <c r="K509" s="5" t="s">
        <v>17</v>
      </c>
      <c r="L509" s="6" t="s">
        <v>18</v>
      </c>
      <c r="N509" s="5" t="s">
        <v>206</v>
      </c>
    </row>
    <row r="510" spans="4:14" x14ac:dyDescent="0.2">
      <c r="L510" s="7"/>
      <c r="N510" t="s">
        <v>206</v>
      </c>
    </row>
    <row r="511" spans="4:14" x14ac:dyDescent="0.2">
      <c r="D511" s="8">
        <v>1</v>
      </c>
      <c r="E511"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11" s="8">
        <v>1</v>
      </c>
      <c r="G511" s="8">
        <v>2</v>
      </c>
      <c r="H511" s="8">
        <v>3</v>
      </c>
      <c r="I511" s="8">
        <v>4</v>
      </c>
      <c r="J511" s="8">
        <v>5</v>
      </c>
      <c r="K511" s="8">
        <v>6</v>
      </c>
      <c r="L511" s="9">
        <v>7</v>
      </c>
    </row>
    <row r="512" spans="4:14" x14ac:dyDescent="0.2">
      <c r="D512" s="8">
        <v>2</v>
      </c>
      <c r="E512"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12" s="8">
        <v>1</v>
      </c>
      <c r="G512" s="8">
        <v>2</v>
      </c>
      <c r="H512" s="8">
        <v>3</v>
      </c>
      <c r="I512" s="8">
        <v>4</v>
      </c>
      <c r="J512" s="8">
        <v>5</v>
      </c>
      <c r="K512" s="8">
        <v>6</v>
      </c>
      <c r="L512" s="9">
        <v>7</v>
      </c>
    </row>
    <row r="513" spans="4:12" x14ac:dyDescent="0.2">
      <c r="D513" s="8">
        <v>3</v>
      </c>
      <c r="E513"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13" s="8">
        <v>1</v>
      </c>
      <c r="G513" s="8">
        <v>2</v>
      </c>
      <c r="H513" s="8">
        <v>3</v>
      </c>
      <c r="I513" s="8">
        <v>4</v>
      </c>
      <c r="J513" s="8">
        <v>5</v>
      </c>
      <c r="K513" s="8">
        <v>6</v>
      </c>
      <c r="L513" s="9">
        <v>7</v>
      </c>
    </row>
    <row r="514" spans="4:12" x14ac:dyDescent="0.2">
      <c r="D514" s="8">
        <v>4</v>
      </c>
      <c r="E514"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14" s="8">
        <v>1</v>
      </c>
      <c r="G514" s="8">
        <v>2</v>
      </c>
      <c r="H514" s="8">
        <v>3</v>
      </c>
      <c r="I514" s="8">
        <v>4</v>
      </c>
      <c r="J514" s="8">
        <v>5</v>
      </c>
      <c r="K514" s="8">
        <v>6</v>
      </c>
      <c r="L514" s="9">
        <v>7</v>
      </c>
    </row>
    <row r="515" spans="4:12" x14ac:dyDescent="0.2">
      <c r="D515" s="8">
        <v>5</v>
      </c>
      <c r="E515"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15" s="8">
        <v>1</v>
      </c>
      <c r="G515" s="8">
        <v>2</v>
      </c>
      <c r="H515" s="8">
        <v>3</v>
      </c>
      <c r="I515" s="8">
        <v>4</v>
      </c>
      <c r="J515" s="8">
        <v>5</v>
      </c>
      <c r="K515" s="8">
        <v>6</v>
      </c>
      <c r="L515" s="9">
        <v>7</v>
      </c>
    </row>
    <row r="516" spans="4:12" x14ac:dyDescent="0.2">
      <c r="D516" s="8">
        <v>6</v>
      </c>
      <c r="E516"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16" s="8">
        <v>1</v>
      </c>
      <c r="G516" s="8">
        <v>2</v>
      </c>
      <c r="H516" s="8">
        <v>3</v>
      </c>
      <c r="I516" s="8">
        <v>4</v>
      </c>
      <c r="J516" s="8">
        <v>5</v>
      </c>
      <c r="K516" s="8">
        <v>6</v>
      </c>
      <c r="L516" s="9">
        <v>7</v>
      </c>
    </row>
    <row r="517" spans="4:12" x14ac:dyDescent="0.2">
      <c r="D517" s="8">
        <v>7</v>
      </c>
      <c r="E517"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17" s="8">
        <v>1</v>
      </c>
      <c r="G517" s="8">
        <v>2</v>
      </c>
      <c r="H517" s="8">
        <v>3</v>
      </c>
      <c r="I517" s="8">
        <v>4</v>
      </c>
      <c r="J517" s="8">
        <v>5</v>
      </c>
      <c r="K517" s="8">
        <v>6</v>
      </c>
      <c r="L517" s="9">
        <v>7</v>
      </c>
    </row>
    <row r="518" spans="4:12" x14ac:dyDescent="0.2">
      <c r="D518" s="8">
        <v>8</v>
      </c>
      <c r="E518"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18" s="8">
        <v>1</v>
      </c>
      <c r="G518" s="8">
        <v>2</v>
      </c>
      <c r="H518" s="8">
        <v>3</v>
      </c>
      <c r="I518" s="8">
        <v>4</v>
      </c>
      <c r="J518" s="8">
        <v>5</v>
      </c>
      <c r="K518" s="8">
        <v>6</v>
      </c>
      <c r="L518" s="9">
        <v>7</v>
      </c>
    </row>
    <row r="519" spans="4:12" x14ac:dyDescent="0.2">
      <c r="D519" s="8">
        <v>9</v>
      </c>
      <c r="E519"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19" s="8">
        <v>1</v>
      </c>
      <c r="G519" s="8">
        <v>2</v>
      </c>
      <c r="H519" s="8">
        <v>3</v>
      </c>
      <c r="I519" s="8">
        <v>4</v>
      </c>
      <c r="J519" s="8">
        <v>5</v>
      </c>
      <c r="K519" s="8">
        <v>6</v>
      </c>
      <c r="L519" s="9">
        <v>7</v>
      </c>
    </row>
    <row r="520" spans="4:12" x14ac:dyDescent="0.2">
      <c r="D520" s="8">
        <v>10</v>
      </c>
      <c r="E520"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20" s="8">
        <v>1</v>
      </c>
      <c r="G520" s="8">
        <v>2</v>
      </c>
      <c r="H520" s="8">
        <v>3</v>
      </c>
      <c r="I520" s="8">
        <v>4</v>
      </c>
      <c r="J520" s="8">
        <v>5</v>
      </c>
      <c r="K520" s="8">
        <v>6</v>
      </c>
      <c r="L520" s="9">
        <v>7</v>
      </c>
    </row>
    <row r="521" spans="4:12" x14ac:dyDescent="0.2">
      <c r="D521" s="8">
        <v>11</v>
      </c>
      <c r="E521"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21" s="8">
        <v>1</v>
      </c>
      <c r="G521" s="8">
        <v>2</v>
      </c>
      <c r="H521" s="8">
        <v>3</v>
      </c>
      <c r="I521" s="8">
        <v>4</v>
      </c>
      <c r="J521" s="8">
        <v>5</v>
      </c>
      <c r="K521" s="8">
        <v>6</v>
      </c>
      <c r="L521" s="9">
        <v>7</v>
      </c>
    </row>
    <row r="522" spans="4:12" x14ac:dyDescent="0.2">
      <c r="D522" s="8">
        <v>12</v>
      </c>
      <c r="E522"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22" s="8">
        <v>1</v>
      </c>
      <c r="G522" s="8">
        <v>2</v>
      </c>
      <c r="H522" s="8">
        <v>3</v>
      </c>
      <c r="I522" s="8">
        <v>4</v>
      </c>
      <c r="J522" s="8">
        <v>5</v>
      </c>
      <c r="K522" s="8">
        <v>6</v>
      </c>
      <c r="L522" s="9">
        <v>7</v>
      </c>
    </row>
    <row r="523" spans="4:12" x14ac:dyDescent="0.2">
      <c r="D523" s="8">
        <v>13</v>
      </c>
      <c r="E523"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23" s="8">
        <v>1</v>
      </c>
      <c r="G523" s="8">
        <v>2</v>
      </c>
      <c r="H523" s="8">
        <v>3</v>
      </c>
      <c r="I523" s="8">
        <v>4</v>
      </c>
      <c r="J523" s="8">
        <v>5</v>
      </c>
      <c r="K523" s="8">
        <v>6</v>
      </c>
      <c r="L523" s="9">
        <v>7</v>
      </c>
    </row>
    <row r="524" spans="4:12" x14ac:dyDescent="0.2">
      <c r="D524" s="8">
        <v>14</v>
      </c>
      <c r="E524"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24" s="8">
        <v>1</v>
      </c>
      <c r="G524" s="8">
        <v>2</v>
      </c>
      <c r="H524" s="8">
        <v>3</v>
      </c>
      <c r="I524" s="8">
        <v>4</v>
      </c>
      <c r="J524" s="8">
        <v>5</v>
      </c>
      <c r="K524" s="8">
        <v>6</v>
      </c>
      <c r="L524" s="9">
        <v>7</v>
      </c>
    </row>
    <row r="525" spans="4:12" x14ac:dyDescent="0.2">
      <c r="D525" s="8">
        <v>15</v>
      </c>
      <c r="E525"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25" s="8">
        <v>1</v>
      </c>
      <c r="G525" s="8">
        <v>2</v>
      </c>
      <c r="H525" s="8">
        <v>3</v>
      </c>
      <c r="I525" s="8">
        <v>4</v>
      </c>
      <c r="J525" s="8">
        <v>5</v>
      </c>
      <c r="K525" s="8">
        <v>6</v>
      </c>
      <c r="L525" s="9">
        <v>7</v>
      </c>
    </row>
    <row r="526" spans="4:12" x14ac:dyDescent="0.2">
      <c r="D526" s="8">
        <v>16</v>
      </c>
      <c r="E526"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26" s="8">
        <v>1</v>
      </c>
      <c r="G526" s="8">
        <v>2</v>
      </c>
      <c r="H526" s="8">
        <v>3</v>
      </c>
      <c r="I526" s="8">
        <v>4</v>
      </c>
      <c r="J526" s="8">
        <v>5</v>
      </c>
      <c r="K526" s="8">
        <v>6</v>
      </c>
      <c r="L526" s="9">
        <v>7</v>
      </c>
    </row>
    <row r="527" spans="4:12" x14ac:dyDescent="0.2">
      <c r="D527" s="8">
        <v>17</v>
      </c>
      <c r="E527"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27" s="8">
        <v>1</v>
      </c>
      <c r="G527" s="8">
        <v>2</v>
      </c>
      <c r="H527" s="8">
        <v>3</v>
      </c>
      <c r="I527" s="8">
        <v>4</v>
      </c>
      <c r="J527" s="8">
        <v>5</v>
      </c>
      <c r="K527" s="8">
        <v>6</v>
      </c>
      <c r="L527" s="9">
        <v>7</v>
      </c>
    </row>
    <row r="528" spans="4:12" x14ac:dyDescent="0.2">
      <c r="D528" s="8">
        <v>18</v>
      </c>
      <c r="E528"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28" s="8">
        <v>1</v>
      </c>
      <c r="G528" s="8">
        <v>2</v>
      </c>
      <c r="H528" s="8">
        <v>3</v>
      </c>
      <c r="I528" s="8">
        <v>4</v>
      </c>
      <c r="J528" s="8">
        <v>5</v>
      </c>
      <c r="K528" s="8">
        <v>6</v>
      </c>
      <c r="L528" s="9">
        <v>7</v>
      </c>
    </row>
    <row r="529" spans="4:14" x14ac:dyDescent="0.2">
      <c r="D529" s="8">
        <v>19</v>
      </c>
      <c r="E529"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29" s="8">
        <v>1</v>
      </c>
      <c r="G529" s="8">
        <v>2</v>
      </c>
      <c r="H529" s="8">
        <v>3</v>
      </c>
      <c r="I529" s="8">
        <v>4</v>
      </c>
      <c r="J529" s="8">
        <v>5</v>
      </c>
      <c r="K529" s="8">
        <v>6</v>
      </c>
      <c r="L529" s="9">
        <v>7</v>
      </c>
    </row>
    <row r="530" spans="4:14" x14ac:dyDescent="0.2">
      <c r="D530" s="8">
        <v>20</v>
      </c>
      <c r="E530"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30" s="8">
        <v>1</v>
      </c>
      <c r="G530" s="8">
        <v>2</v>
      </c>
      <c r="H530" s="8">
        <v>3</v>
      </c>
      <c r="I530" s="8">
        <v>4</v>
      </c>
      <c r="J530" s="8">
        <v>5</v>
      </c>
      <c r="K530" s="8">
        <v>6</v>
      </c>
      <c r="L530" s="9">
        <v>7</v>
      </c>
    </row>
    <row r="531" spans="4:14" x14ac:dyDescent="0.2">
      <c r="D531" s="8">
        <v>21</v>
      </c>
      <c r="E531"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31" s="8">
        <v>1</v>
      </c>
      <c r="G531" s="8">
        <v>2</v>
      </c>
      <c r="H531" s="8">
        <v>3</v>
      </c>
      <c r="I531" s="8">
        <v>4</v>
      </c>
      <c r="J531" s="8">
        <v>5</v>
      </c>
      <c r="K531" s="8">
        <v>6</v>
      </c>
      <c r="L531" s="9">
        <v>7</v>
      </c>
    </row>
    <row r="532" spans="4:14" x14ac:dyDescent="0.2">
      <c r="D532" s="8">
        <v>22</v>
      </c>
      <c r="E532"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32" s="8">
        <v>1</v>
      </c>
      <c r="G532" s="8">
        <v>2</v>
      </c>
      <c r="H532" s="8">
        <v>3</v>
      </c>
      <c r="I532" s="8">
        <v>4</v>
      </c>
      <c r="J532" s="8">
        <v>5</v>
      </c>
      <c r="K532" s="8">
        <v>6</v>
      </c>
      <c r="L532" s="9">
        <v>7</v>
      </c>
    </row>
    <row r="533" spans="4:14" x14ac:dyDescent="0.2">
      <c r="D533" s="8">
        <v>23</v>
      </c>
      <c r="E533"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33" s="8">
        <v>1</v>
      </c>
      <c r="G533" s="8">
        <v>2</v>
      </c>
      <c r="H533" s="8">
        <v>3</v>
      </c>
      <c r="I533" s="8">
        <v>4</v>
      </c>
      <c r="J533" s="8">
        <v>5</v>
      </c>
      <c r="K533" s="8">
        <v>6</v>
      </c>
      <c r="L533" s="9">
        <v>7</v>
      </c>
    </row>
    <row r="534" spans="4:14" x14ac:dyDescent="0.2">
      <c r="D534" s="8">
        <v>24</v>
      </c>
      <c r="E534"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34" s="8">
        <v>1</v>
      </c>
      <c r="G534" s="8">
        <v>2</v>
      </c>
      <c r="H534" s="8">
        <v>3</v>
      </c>
      <c r="I534" s="8">
        <v>4</v>
      </c>
      <c r="J534" s="8">
        <v>5</v>
      </c>
      <c r="K534" s="8">
        <v>6</v>
      </c>
      <c r="L534" s="9">
        <v>7</v>
      </c>
    </row>
    <row r="535" spans="4:14" ht="13.5" thickBot="1" x14ac:dyDescent="0.25">
      <c r="D535" s="11">
        <v>25</v>
      </c>
      <c r="E535"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35" s="11">
        <v>1</v>
      </c>
      <c r="G535" s="11">
        <v>2</v>
      </c>
      <c r="H535" s="11">
        <v>3</v>
      </c>
      <c r="I535" s="11">
        <v>4</v>
      </c>
      <c r="J535" s="11">
        <v>5</v>
      </c>
      <c r="K535" s="11">
        <v>6</v>
      </c>
      <c r="L535" s="12">
        <v>7</v>
      </c>
    </row>
    <row r="536" spans="4:14" ht="13.5" thickBot="1" x14ac:dyDescent="0.25"/>
    <row r="537" spans="4:14" x14ac:dyDescent="0.2">
      <c r="D537" s="2" t="s">
        <v>11</v>
      </c>
      <c r="E537" s="2" t="s">
        <v>20</v>
      </c>
      <c r="F537" s="13" t="s">
        <v>12</v>
      </c>
      <c r="G537" s="13" t="s">
        <v>13</v>
      </c>
      <c r="H537" s="13" t="s">
        <v>14</v>
      </c>
      <c r="I537" s="13" t="s">
        <v>15</v>
      </c>
      <c r="J537" s="13" t="s">
        <v>16</v>
      </c>
      <c r="K537" s="13" t="s">
        <v>17</v>
      </c>
      <c r="L537" s="14" t="s">
        <v>18</v>
      </c>
      <c r="N537">
        <v>7.2</v>
      </c>
    </row>
    <row r="538" spans="4:14" x14ac:dyDescent="0.2">
      <c r="L538" s="7"/>
      <c r="N538" t="s">
        <v>206</v>
      </c>
    </row>
    <row r="539" spans="4:14" x14ac:dyDescent="0.2">
      <c r="D539" s="8">
        <v>1</v>
      </c>
      <c r="E539"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39" s="8">
        <v>1</v>
      </c>
      <c r="G539" s="8">
        <v>2</v>
      </c>
      <c r="H539" s="8">
        <v>3</v>
      </c>
      <c r="I539" s="8">
        <v>4</v>
      </c>
      <c r="J539" s="8">
        <v>5</v>
      </c>
      <c r="K539" s="8">
        <v>6</v>
      </c>
      <c r="L539" s="9">
        <v>7</v>
      </c>
      <c r="N539" t="s">
        <v>206</v>
      </c>
    </row>
    <row r="540" spans="4:14" x14ac:dyDescent="0.2">
      <c r="D540" s="8">
        <v>2</v>
      </c>
      <c r="E540"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40" s="8">
        <v>1</v>
      </c>
      <c r="G540" s="8">
        <v>2</v>
      </c>
      <c r="H540" s="8">
        <v>3</v>
      </c>
      <c r="I540" s="8">
        <v>4</v>
      </c>
      <c r="J540" s="8">
        <v>5</v>
      </c>
      <c r="K540" s="8">
        <v>6</v>
      </c>
      <c r="L540" s="9">
        <v>7</v>
      </c>
    </row>
    <row r="541" spans="4:14" x14ac:dyDescent="0.2">
      <c r="D541" s="8">
        <v>3</v>
      </c>
      <c r="E541"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41" s="8">
        <v>1</v>
      </c>
      <c r="G541" s="8">
        <v>2</v>
      </c>
      <c r="H541" s="8">
        <v>3</v>
      </c>
      <c r="I541" s="8">
        <v>4</v>
      </c>
      <c r="J541" s="8">
        <v>5</v>
      </c>
      <c r="K541" s="8">
        <v>6</v>
      </c>
      <c r="L541" s="9">
        <v>7</v>
      </c>
    </row>
    <row r="542" spans="4:14" x14ac:dyDescent="0.2">
      <c r="D542" s="8">
        <v>4</v>
      </c>
      <c r="E542"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42" s="8">
        <v>1</v>
      </c>
      <c r="G542" s="8">
        <v>2</v>
      </c>
      <c r="H542" s="8">
        <v>3</v>
      </c>
      <c r="I542" s="8">
        <v>4</v>
      </c>
      <c r="J542" s="8">
        <v>5</v>
      </c>
      <c r="K542" s="8">
        <v>6</v>
      </c>
      <c r="L542" s="9">
        <v>7</v>
      </c>
    </row>
    <row r="543" spans="4:14" x14ac:dyDescent="0.2">
      <c r="D543" s="8">
        <v>5</v>
      </c>
      <c r="E543"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43" s="8">
        <v>1</v>
      </c>
      <c r="G543" s="8">
        <v>2</v>
      </c>
      <c r="H543" s="8">
        <v>3</v>
      </c>
      <c r="I543" s="8">
        <v>4</v>
      </c>
      <c r="J543" s="8">
        <v>5</v>
      </c>
      <c r="K543" s="8">
        <v>6</v>
      </c>
      <c r="L543" s="9">
        <v>7</v>
      </c>
    </row>
    <row r="544" spans="4:14" x14ac:dyDescent="0.2">
      <c r="D544" s="8">
        <v>6</v>
      </c>
      <c r="E544"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44" s="8">
        <v>1</v>
      </c>
      <c r="G544" s="8">
        <v>2</v>
      </c>
      <c r="H544" s="8">
        <v>3</v>
      </c>
      <c r="I544" s="8">
        <v>4</v>
      </c>
      <c r="J544" s="8">
        <v>5</v>
      </c>
      <c r="K544" s="8">
        <v>6</v>
      </c>
      <c r="L544" s="9">
        <v>7</v>
      </c>
    </row>
    <row r="545" spans="4:12" x14ac:dyDescent="0.2">
      <c r="D545" s="8">
        <v>7</v>
      </c>
      <c r="E545"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45" s="8">
        <v>1</v>
      </c>
      <c r="G545" s="8">
        <v>2</v>
      </c>
      <c r="H545" s="8">
        <v>3</v>
      </c>
      <c r="I545" s="8">
        <v>4</v>
      </c>
      <c r="J545" s="8">
        <v>5</v>
      </c>
      <c r="K545" s="8">
        <v>6</v>
      </c>
      <c r="L545" s="9">
        <v>7</v>
      </c>
    </row>
    <row r="546" spans="4:12" x14ac:dyDescent="0.2">
      <c r="D546" s="8">
        <v>8</v>
      </c>
      <c r="E546"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46" s="8">
        <v>1</v>
      </c>
      <c r="G546" s="8">
        <v>2</v>
      </c>
      <c r="H546" s="8">
        <v>3</v>
      </c>
      <c r="I546" s="8">
        <v>4</v>
      </c>
      <c r="J546" s="8">
        <v>5</v>
      </c>
      <c r="K546" s="8">
        <v>6</v>
      </c>
      <c r="L546" s="9">
        <v>7</v>
      </c>
    </row>
    <row r="547" spans="4:12" x14ac:dyDescent="0.2">
      <c r="D547" s="8">
        <v>9</v>
      </c>
      <c r="E547"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47" s="8">
        <v>1</v>
      </c>
      <c r="G547" s="8">
        <v>2</v>
      </c>
      <c r="H547" s="8">
        <v>3</v>
      </c>
      <c r="I547" s="8">
        <v>4</v>
      </c>
      <c r="J547" s="8">
        <v>5</v>
      </c>
      <c r="K547" s="8">
        <v>6</v>
      </c>
      <c r="L547" s="9">
        <v>7</v>
      </c>
    </row>
    <row r="548" spans="4:12" x14ac:dyDescent="0.2">
      <c r="D548" s="8">
        <v>10</v>
      </c>
      <c r="E548"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48" s="8">
        <v>1</v>
      </c>
      <c r="G548" s="8">
        <v>2</v>
      </c>
      <c r="H548" s="8">
        <v>3</v>
      </c>
      <c r="I548" s="8">
        <v>4</v>
      </c>
      <c r="J548" s="8">
        <v>5</v>
      </c>
      <c r="K548" s="8">
        <v>6</v>
      </c>
      <c r="L548" s="9">
        <v>7</v>
      </c>
    </row>
    <row r="549" spans="4:12" x14ac:dyDescent="0.2">
      <c r="D549" s="8">
        <v>11</v>
      </c>
      <c r="E549"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49" s="8">
        <v>1</v>
      </c>
      <c r="G549" s="8">
        <v>2</v>
      </c>
      <c r="H549" s="8">
        <v>3</v>
      </c>
      <c r="I549" s="8">
        <v>4</v>
      </c>
      <c r="J549" s="8">
        <v>5</v>
      </c>
      <c r="K549" s="8">
        <v>6</v>
      </c>
      <c r="L549" s="9">
        <v>7</v>
      </c>
    </row>
    <row r="550" spans="4:12" x14ac:dyDescent="0.2">
      <c r="D550" s="8">
        <v>12</v>
      </c>
      <c r="E550"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50" s="8">
        <v>1</v>
      </c>
      <c r="G550" s="8">
        <v>2</v>
      </c>
      <c r="H550" s="8">
        <v>3</v>
      </c>
      <c r="I550" s="8">
        <v>4</v>
      </c>
      <c r="J550" s="8">
        <v>5</v>
      </c>
      <c r="K550" s="8">
        <v>6</v>
      </c>
      <c r="L550" s="9">
        <v>7</v>
      </c>
    </row>
    <row r="551" spans="4:12" x14ac:dyDescent="0.2">
      <c r="D551" s="8">
        <v>13</v>
      </c>
      <c r="E551"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51" s="8">
        <v>1</v>
      </c>
      <c r="G551" s="8">
        <v>2</v>
      </c>
      <c r="H551" s="8">
        <v>3</v>
      </c>
      <c r="I551" s="8">
        <v>4</v>
      </c>
      <c r="J551" s="8">
        <v>5</v>
      </c>
      <c r="K551" s="8">
        <v>6</v>
      </c>
      <c r="L551" s="9">
        <v>7</v>
      </c>
    </row>
    <row r="552" spans="4:12" x14ac:dyDescent="0.2">
      <c r="D552" s="8">
        <v>14</v>
      </c>
      <c r="E552"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52" s="8">
        <v>1</v>
      </c>
      <c r="G552" s="8">
        <v>2</v>
      </c>
      <c r="H552" s="8">
        <v>3</v>
      </c>
      <c r="I552" s="8">
        <v>4</v>
      </c>
      <c r="J552" s="8">
        <v>5</v>
      </c>
      <c r="K552" s="8">
        <v>6</v>
      </c>
      <c r="L552" s="9">
        <v>7</v>
      </c>
    </row>
    <row r="553" spans="4:12" x14ac:dyDescent="0.2">
      <c r="D553" s="8">
        <v>15</v>
      </c>
      <c r="E553"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53" s="8">
        <v>1</v>
      </c>
      <c r="G553" s="8">
        <v>2</v>
      </c>
      <c r="H553" s="8">
        <v>3</v>
      </c>
      <c r="I553" s="8">
        <v>4</v>
      </c>
      <c r="J553" s="8">
        <v>5</v>
      </c>
      <c r="K553" s="8">
        <v>6</v>
      </c>
      <c r="L553" s="9">
        <v>7</v>
      </c>
    </row>
    <row r="554" spans="4:12" x14ac:dyDescent="0.2">
      <c r="D554" s="8">
        <v>16</v>
      </c>
      <c r="E554"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54" s="8">
        <v>1</v>
      </c>
      <c r="G554" s="8">
        <v>2</v>
      </c>
      <c r="H554" s="8">
        <v>3</v>
      </c>
      <c r="I554" s="8">
        <v>4</v>
      </c>
      <c r="J554" s="8">
        <v>5</v>
      </c>
      <c r="K554" s="8">
        <v>6</v>
      </c>
      <c r="L554" s="9">
        <v>7</v>
      </c>
    </row>
    <row r="555" spans="4:12" x14ac:dyDescent="0.2">
      <c r="D555" s="8">
        <v>17</v>
      </c>
      <c r="E555"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55" s="8">
        <v>1</v>
      </c>
      <c r="G555" s="8">
        <v>2</v>
      </c>
      <c r="H555" s="8">
        <v>3</v>
      </c>
      <c r="I555" s="8">
        <v>4</v>
      </c>
      <c r="J555" s="8">
        <v>5</v>
      </c>
      <c r="K555" s="8">
        <v>6</v>
      </c>
      <c r="L555" s="9">
        <v>7</v>
      </c>
    </row>
    <row r="556" spans="4:12" x14ac:dyDescent="0.2">
      <c r="D556" s="8">
        <v>18</v>
      </c>
      <c r="E556"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56" s="8">
        <v>1</v>
      </c>
      <c r="G556" s="8">
        <v>2</v>
      </c>
      <c r="H556" s="8">
        <v>3</v>
      </c>
      <c r="I556" s="8">
        <v>4</v>
      </c>
      <c r="J556" s="8">
        <v>5</v>
      </c>
      <c r="K556" s="8">
        <v>6</v>
      </c>
      <c r="L556" s="9">
        <v>7</v>
      </c>
    </row>
    <row r="557" spans="4:12" x14ac:dyDescent="0.2">
      <c r="D557" s="8">
        <v>19</v>
      </c>
      <c r="E557"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57" s="8">
        <v>1</v>
      </c>
      <c r="G557" s="8">
        <v>2</v>
      </c>
      <c r="H557" s="8">
        <v>3</v>
      </c>
      <c r="I557" s="8">
        <v>4</v>
      </c>
      <c r="J557" s="8">
        <v>5</v>
      </c>
      <c r="K557" s="8">
        <v>6</v>
      </c>
      <c r="L557" s="9">
        <v>7</v>
      </c>
    </row>
    <row r="558" spans="4:12" x14ac:dyDescent="0.2">
      <c r="D558" s="8">
        <v>20</v>
      </c>
      <c r="E558"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58" s="8">
        <v>1</v>
      </c>
      <c r="G558" s="8">
        <v>2</v>
      </c>
      <c r="H558" s="8">
        <v>3</v>
      </c>
      <c r="I558" s="8">
        <v>4</v>
      </c>
      <c r="J558" s="8">
        <v>5</v>
      </c>
      <c r="K558" s="8">
        <v>6</v>
      </c>
      <c r="L558" s="9">
        <v>7</v>
      </c>
    </row>
    <row r="559" spans="4:12" x14ac:dyDescent="0.2">
      <c r="D559" s="8">
        <v>21</v>
      </c>
      <c r="E559"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59" s="8">
        <v>1</v>
      </c>
      <c r="G559" s="8">
        <v>2</v>
      </c>
      <c r="H559" s="8">
        <v>3</v>
      </c>
      <c r="I559" s="8">
        <v>4</v>
      </c>
      <c r="J559" s="8">
        <v>5</v>
      </c>
      <c r="K559" s="8">
        <v>6</v>
      </c>
      <c r="L559" s="9">
        <v>7</v>
      </c>
    </row>
    <row r="560" spans="4:12" x14ac:dyDescent="0.2">
      <c r="D560" s="8">
        <v>22</v>
      </c>
      <c r="E560"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60" s="8">
        <v>1</v>
      </c>
      <c r="G560" s="8">
        <v>2</v>
      </c>
      <c r="H560" s="8">
        <v>3</v>
      </c>
      <c r="I560" s="8">
        <v>4</v>
      </c>
      <c r="J560" s="8">
        <v>5</v>
      </c>
      <c r="K560" s="8">
        <v>6</v>
      </c>
      <c r="L560" s="9">
        <v>7</v>
      </c>
    </row>
    <row r="561" spans="4:14" x14ac:dyDescent="0.2">
      <c r="D561" s="8">
        <v>23</v>
      </c>
      <c r="E561"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61" s="8">
        <v>1</v>
      </c>
      <c r="G561" s="8">
        <v>2</v>
      </c>
      <c r="H561" s="8">
        <v>3</v>
      </c>
      <c r="I561" s="8">
        <v>4</v>
      </c>
      <c r="J561" s="8">
        <v>5</v>
      </c>
      <c r="K561" s="8">
        <v>6</v>
      </c>
      <c r="L561" s="9">
        <v>7</v>
      </c>
    </row>
    <row r="562" spans="4:14" x14ac:dyDescent="0.2">
      <c r="D562" s="8">
        <v>24</v>
      </c>
      <c r="E562"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62" s="8">
        <v>1</v>
      </c>
      <c r="G562" s="8">
        <v>2</v>
      </c>
      <c r="H562" s="8">
        <v>3</v>
      </c>
      <c r="I562" s="8">
        <v>4</v>
      </c>
      <c r="J562" s="8">
        <v>5</v>
      </c>
      <c r="K562" s="8">
        <v>6</v>
      </c>
      <c r="L562" s="9">
        <v>7</v>
      </c>
    </row>
    <row r="563" spans="4:14" ht="13.5" thickBot="1" x14ac:dyDescent="0.25">
      <c r="D563" s="11">
        <v>25</v>
      </c>
      <c r="E563"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63" s="11">
        <v>1</v>
      </c>
      <c r="G563" s="11">
        <v>2</v>
      </c>
      <c r="H563" s="11">
        <v>3</v>
      </c>
      <c r="I563" s="11">
        <v>4</v>
      </c>
      <c r="J563" s="11">
        <v>5</v>
      </c>
      <c r="K563" s="11">
        <v>6</v>
      </c>
      <c r="L563" s="12">
        <v>7</v>
      </c>
    </row>
    <row r="564" spans="4:14" ht="13.5" thickBot="1" x14ac:dyDescent="0.25"/>
    <row r="565" spans="4:14" x14ac:dyDescent="0.2">
      <c r="D565" s="2" t="s">
        <v>11</v>
      </c>
      <c r="E565" s="2" t="s">
        <v>20</v>
      </c>
      <c r="F565" s="13" t="s">
        <v>12</v>
      </c>
      <c r="G565" s="13" t="s">
        <v>13</v>
      </c>
      <c r="H565" s="13" t="s">
        <v>14</v>
      </c>
      <c r="I565" s="13" t="s">
        <v>15</v>
      </c>
      <c r="J565" s="13" t="s">
        <v>16</v>
      </c>
      <c r="K565" s="13" t="s">
        <v>17</v>
      </c>
      <c r="L565" s="14" t="s">
        <v>18</v>
      </c>
      <c r="N565">
        <v>7.3</v>
      </c>
    </row>
    <row r="566" spans="4:14" x14ac:dyDescent="0.2">
      <c r="L566" s="7"/>
      <c r="N566" t="s">
        <v>206</v>
      </c>
    </row>
    <row r="567" spans="4:14" x14ac:dyDescent="0.2">
      <c r="D567" s="8">
        <v>1</v>
      </c>
      <c r="E567"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67" s="8">
        <v>1</v>
      </c>
      <c r="G567" s="8">
        <v>2</v>
      </c>
      <c r="H567" s="8">
        <v>3</v>
      </c>
      <c r="I567" s="8">
        <v>4</v>
      </c>
      <c r="J567" s="8">
        <v>5</v>
      </c>
      <c r="K567" s="8">
        <v>6</v>
      </c>
      <c r="L567" s="9">
        <v>7</v>
      </c>
      <c r="N567" t="s">
        <v>206</v>
      </c>
    </row>
    <row r="568" spans="4:14" x14ac:dyDescent="0.2">
      <c r="D568" s="8">
        <v>2</v>
      </c>
      <c r="E568"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68" s="8">
        <v>1</v>
      </c>
      <c r="G568" s="8">
        <v>2</v>
      </c>
      <c r="H568" s="8">
        <v>3</v>
      </c>
      <c r="I568" s="8">
        <v>4</v>
      </c>
      <c r="J568" s="8">
        <v>5</v>
      </c>
      <c r="K568" s="8">
        <v>6</v>
      </c>
      <c r="L568" s="9">
        <v>7</v>
      </c>
    </row>
    <row r="569" spans="4:14" x14ac:dyDescent="0.2">
      <c r="D569" s="8">
        <v>3</v>
      </c>
      <c r="E569"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69" s="8">
        <v>1</v>
      </c>
      <c r="G569" s="8">
        <v>2</v>
      </c>
      <c r="H569" s="8">
        <v>3</v>
      </c>
      <c r="I569" s="8">
        <v>4</v>
      </c>
      <c r="J569" s="8">
        <v>5</v>
      </c>
      <c r="K569" s="8">
        <v>6</v>
      </c>
      <c r="L569" s="9">
        <v>7</v>
      </c>
    </row>
    <row r="570" spans="4:14" x14ac:dyDescent="0.2">
      <c r="D570" s="8">
        <v>4</v>
      </c>
      <c r="E570"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70" s="8">
        <v>1</v>
      </c>
      <c r="G570" s="8">
        <v>2</v>
      </c>
      <c r="H570" s="8">
        <v>3</v>
      </c>
      <c r="I570" s="8">
        <v>4</v>
      </c>
      <c r="J570" s="8">
        <v>5</v>
      </c>
      <c r="K570" s="8">
        <v>6</v>
      </c>
      <c r="L570" s="9">
        <v>7</v>
      </c>
    </row>
    <row r="571" spans="4:14" x14ac:dyDescent="0.2">
      <c r="D571" s="8">
        <v>5</v>
      </c>
      <c r="E571"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71" s="8">
        <v>1</v>
      </c>
      <c r="G571" s="8">
        <v>2</v>
      </c>
      <c r="H571" s="8">
        <v>3</v>
      </c>
      <c r="I571" s="8">
        <v>4</v>
      </c>
      <c r="J571" s="8">
        <v>5</v>
      </c>
      <c r="K571" s="8">
        <v>6</v>
      </c>
      <c r="L571" s="9">
        <v>7</v>
      </c>
    </row>
    <row r="572" spans="4:14" x14ac:dyDescent="0.2">
      <c r="D572" s="8">
        <v>6</v>
      </c>
      <c r="E572"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72" s="8">
        <v>1</v>
      </c>
      <c r="G572" s="8">
        <v>2</v>
      </c>
      <c r="H572" s="8">
        <v>3</v>
      </c>
      <c r="I572" s="8">
        <v>4</v>
      </c>
      <c r="J572" s="8">
        <v>5</v>
      </c>
      <c r="K572" s="8">
        <v>6</v>
      </c>
      <c r="L572" s="9">
        <v>7</v>
      </c>
    </row>
    <row r="573" spans="4:14" x14ac:dyDescent="0.2">
      <c r="D573" s="8">
        <v>7</v>
      </c>
      <c r="E573"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73" s="8">
        <v>1</v>
      </c>
      <c r="G573" s="8">
        <v>2</v>
      </c>
      <c r="H573" s="8">
        <v>3</v>
      </c>
      <c r="I573" s="8">
        <v>4</v>
      </c>
      <c r="J573" s="8">
        <v>5</v>
      </c>
      <c r="K573" s="8">
        <v>6</v>
      </c>
      <c r="L573" s="9">
        <v>7</v>
      </c>
    </row>
    <row r="574" spans="4:14" x14ac:dyDescent="0.2">
      <c r="D574" s="8">
        <v>8</v>
      </c>
      <c r="E574"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74" s="8">
        <v>1</v>
      </c>
      <c r="G574" s="8">
        <v>2</v>
      </c>
      <c r="H574" s="8">
        <v>3</v>
      </c>
      <c r="I574" s="8">
        <v>4</v>
      </c>
      <c r="J574" s="8">
        <v>5</v>
      </c>
      <c r="K574" s="8">
        <v>6</v>
      </c>
      <c r="L574" s="9">
        <v>7</v>
      </c>
    </row>
    <row r="575" spans="4:14" x14ac:dyDescent="0.2">
      <c r="D575" s="8">
        <v>9</v>
      </c>
      <c r="E575"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75" s="8">
        <v>1</v>
      </c>
      <c r="G575" s="8">
        <v>2</v>
      </c>
      <c r="H575" s="8">
        <v>3</v>
      </c>
      <c r="I575" s="8">
        <v>4</v>
      </c>
      <c r="J575" s="8">
        <v>5</v>
      </c>
      <c r="K575" s="8">
        <v>6</v>
      </c>
      <c r="L575" s="9">
        <v>7</v>
      </c>
    </row>
    <row r="576" spans="4:14" x14ac:dyDescent="0.2">
      <c r="D576" s="8">
        <v>10</v>
      </c>
      <c r="E576"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76" s="8">
        <v>1</v>
      </c>
      <c r="G576" s="8">
        <v>2</v>
      </c>
      <c r="H576" s="8">
        <v>3</v>
      </c>
      <c r="I576" s="8">
        <v>4</v>
      </c>
      <c r="J576" s="8">
        <v>5</v>
      </c>
      <c r="K576" s="8">
        <v>6</v>
      </c>
      <c r="L576" s="9">
        <v>7</v>
      </c>
    </row>
    <row r="577" spans="4:14" x14ac:dyDescent="0.2">
      <c r="D577" s="8">
        <v>11</v>
      </c>
      <c r="E577"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77" s="8">
        <v>1</v>
      </c>
      <c r="G577" s="8">
        <v>2</v>
      </c>
      <c r="H577" s="8">
        <v>3</v>
      </c>
      <c r="I577" s="8">
        <v>4</v>
      </c>
      <c r="J577" s="8">
        <v>5</v>
      </c>
      <c r="K577" s="8">
        <v>6</v>
      </c>
      <c r="L577" s="9">
        <v>7</v>
      </c>
    </row>
    <row r="578" spans="4:14" x14ac:dyDescent="0.2">
      <c r="D578" s="8">
        <v>12</v>
      </c>
      <c r="E578"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78" s="8">
        <v>1</v>
      </c>
      <c r="G578" s="8">
        <v>2</v>
      </c>
      <c r="H578" s="8">
        <v>3</v>
      </c>
      <c r="I578" s="8">
        <v>4</v>
      </c>
      <c r="J578" s="8">
        <v>5</v>
      </c>
      <c r="K578" s="8">
        <v>6</v>
      </c>
      <c r="L578" s="9">
        <v>7</v>
      </c>
    </row>
    <row r="579" spans="4:14" x14ac:dyDescent="0.2">
      <c r="D579" s="8">
        <v>13</v>
      </c>
      <c r="E579"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79" s="8">
        <v>1</v>
      </c>
      <c r="G579" s="8">
        <v>2</v>
      </c>
      <c r="H579" s="8">
        <v>3</v>
      </c>
      <c r="I579" s="8">
        <v>4</v>
      </c>
      <c r="J579" s="8">
        <v>5</v>
      </c>
      <c r="K579" s="8">
        <v>6</v>
      </c>
      <c r="L579" s="9">
        <v>7</v>
      </c>
    </row>
    <row r="580" spans="4:14" x14ac:dyDescent="0.2">
      <c r="D580" s="8">
        <v>14</v>
      </c>
      <c r="E580"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80" s="8">
        <v>1</v>
      </c>
      <c r="G580" s="8">
        <v>2</v>
      </c>
      <c r="H580" s="8">
        <v>3</v>
      </c>
      <c r="I580" s="8">
        <v>4</v>
      </c>
      <c r="J580" s="8">
        <v>5</v>
      </c>
      <c r="K580" s="8">
        <v>6</v>
      </c>
      <c r="L580" s="9">
        <v>7</v>
      </c>
    </row>
    <row r="581" spans="4:14" x14ac:dyDescent="0.2">
      <c r="D581" s="8">
        <v>15</v>
      </c>
      <c r="E581"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81" s="8">
        <v>1</v>
      </c>
      <c r="G581" s="8">
        <v>2</v>
      </c>
      <c r="H581" s="8">
        <v>3</v>
      </c>
      <c r="I581" s="8">
        <v>4</v>
      </c>
      <c r="J581" s="8">
        <v>5</v>
      </c>
      <c r="K581" s="8">
        <v>6</v>
      </c>
      <c r="L581" s="9">
        <v>7</v>
      </c>
    </row>
    <row r="582" spans="4:14" x14ac:dyDescent="0.2">
      <c r="D582" s="8">
        <v>16</v>
      </c>
      <c r="E582"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82" s="8">
        <v>1</v>
      </c>
      <c r="G582" s="8">
        <v>2</v>
      </c>
      <c r="H582" s="8">
        <v>3</v>
      </c>
      <c r="I582" s="8">
        <v>4</v>
      </c>
      <c r="J582" s="8">
        <v>5</v>
      </c>
      <c r="K582" s="8">
        <v>6</v>
      </c>
      <c r="L582" s="9">
        <v>7</v>
      </c>
    </row>
    <row r="583" spans="4:14" x14ac:dyDescent="0.2">
      <c r="D583" s="8">
        <v>17</v>
      </c>
      <c r="E583"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83" s="8">
        <v>1</v>
      </c>
      <c r="G583" s="8">
        <v>2</v>
      </c>
      <c r="H583" s="8">
        <v>3</v>
      </c>
      <c r="I583" s="8">
        <v>4</v>
      </c>
      <c r="J583" s="8">
        <v>5</v>
      </c>
      <c r="K583" s="8">
        <v>6</v>
      </c>
      <c r="L583" s="9">
        <v>7</v>
      </c>
    </row>
    <row r="584" spans="4:14" x14ac:dyDescent="0.2">
      <c r="D584" s="8">
        <v>18</v>
      </c>
      <c r="E584"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84" s="8">
        <v>1</v>
      </c>
      <c r="G584" s="8">
        <v>2</v>
      </c>
      <c r="H584" s="8">
        <v>3</v>
      </c>
      <c r="I584" s="8">
        <v>4</v>
      </c>
      <c r="J584" s="8">
        <v>5</v>
      </c>
      <c r="K584" s="8">
        <v>6</v>
      </c>
      <c r="L584" s="9">
        <v>7</v>
      </c>
    </row>
    <row r="585" spans="4:14" x14ac:dyDescent="0.2">
      <c r="D585" s="8">
        <v>19</v>
      </c>
      <c r="E585"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85" s="8">
        <v>1</v>
      </c>
      <c r="G585" s="8">
        <v>2</v>
      </c>
      <c r="H585" s="8">
        <v>3</v>
      </c>
      <c r="I585" s="8">
        <v>4</v>
      </c>
      <c r="J585" s="8">
        <v>5</v>
      </c>
      <c r="K585" s="8">
        <v>6</v>
      </c>
      <c r="L585" s="9">
        <v>7</v>
      </c>
    </row>
    <row r="586" spans="4:14" x14ac:dyDescent="0.2">
      <c r="D586" s="8">
        <v>20</v>
      </c>
      <c r="E586"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86" s="8">
        <v>1</v>
      </c>
      <c r="G586" s="8">
        <v>2</v>
      </c>
      <c r="H586" s="8">
        <v>3</v>
      </c>
      <c r="I586" s="8">
        <v>4</v>
      </c>
      <c r="J586" s="8">
        <v>5</v>
      </c>
      <c r="K586" s="8">
        <v>6</v>
      </c>
      <c r="L586" s="9">
        <v>7</v>
      </c>
    </row>
    <row r="587" spans="4:14" x14ac:dyDescent="0.2">
      <c r="D587" s="8">
        <v>21</v>
      </c>
      <c r="E587"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87" s="8">
        <v>1</v>
      </c>
      <c r="G587" s="8">
        <v>2</v>
      </c>
      <c r="H587" s="8">
        <v>3</v>
      </c>
      <c r="I587" s="8">
        <v>4</v>
      </c>
      <c r="J587" s="8">
        <v>5</v>
      </c>
      <c r="K587" s="8">
        <v>6</v>
      </c>
      <c r="L587" s="9">
        <v>7</v>
      </c>
    </row>
    <row r="588" spans="4:14" x14ac:dyDescent="0.2">
      <c r="D588" s="8">
        <v>22</v>
      </c>
      <c r="E588"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88" s="8">
        <v>1</v>
      </c>
      <c r="G588" s="8">
        <v>2</v>
      </c>
      <c r="H588" s="8">
        <v>3</v>
      </c>
      <c r="I588" s="8">
        <v>4</v>
      </c>
      <c r="J588" s="8">
        <v>5</v>
      </c>
      <c r="K588" s="8">
        <v>6</v>
      </c>
      <c r="L588" s="9">
        <v>7</v>
      </c>
    </row>
    <row r="589" spans="4:14" x14ac:dyDescent="0.2">
      <c r="D589" s="8">
        <v>23</v>
      </c>
      <c r="E589"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89" s="8">
        <v>1</v>
      </c>
      <c r="G589" s="8">
        <v>2</v>
      </c>
      <c r="H589" s="8">
        <v>3</v>
      </c>
      <c r="I589" s="8">
        <v>4</v>
      </c>
      <c r="J589" s="8">
        <v>5</v>
      </c>
      <c r="K589" s="8">
        <v>6</v>
      </c>
      <c r="L589" s="9">
        <v>7</v>
      </c>
    </row>
    <row r="590" spans="4:14" x14ac:dyDescent="0.2">
      <c r="D590" s="8">
        <v>24</v>
      </c>
      <c r="E590"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90" s="8">
        <v>1</v>
      </c>
      <c r="G590" s="8">
        <v>2</v>
      </c>
      <c r="H590" s="8">
        <v>3</v>
      </c>
      <c r="I590" s="8">
        <v>4</v>
      </c>
      <c r="J590" s="8">
        <v>5</v>
      </c>
      <c r="K590" s="8">
        <v>6</v>
      </c>
      <c r="L590" s="9">
        <v>7</v>
      </c>
    </row>
    <row r="591" spans="4:14" ht="13.5" thickBot="1" x14ac:dyDescent="0.25">
      <c r="D591" s="11">
        <v>25</v>
      </c>
      <c r="E591"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91" s="11">
        <v>1</v>
      </c>
      <c r="G591" s="11">
        <v>2</v>
      </c>
      <c r="H591" s="11">
        <v>3</v>
      </c>
      <c r="I591" s="11">
        <v>4</v>
      </c>
      <c r="J591" s="11">
        <v>5</v>
      </c>
      <c r="K591" s="11">
        <v>6</v>
      </c>
      <c r="L591" s="12">
        <v>7</v>
      </c>
    </row>
    <row r="592" spans="4:14" x14ac:dyDescent="0.2">
      <c r="D592" s="2"/>
      <c r="E592" s="2"/>
      <c r="F592" s="2"/>
      <c r="G592" s="2"/>
      <c r="H592" s="2"/>
      <c r="I592" s="2"/>
      <c r="J592" s="2"/>
      <c r="K592" s="2"/>
      <c r="L592" s="3"/>
      <c r="N592">
        <v>8.1</v>
      </c>
    </row>
    <row r="593" spans="4:14" x14ac:dyDescent="0.2">
      <c r="D593" t="s">
        <v>11</v>
      </c>
      <c r="E593" t="s">
        <v>19</v>
      </c>
      <c r="F593" s="5" t="s">
        <v>12</v>
      </c>
      <c r="G593" s="5" t="s">
        <v>13</v>
      </c>
      <c r="H593" s="5" t="s">
        <v>14</v>
      </c>
      <c r="I593" s="5" t="s">
        <v>15</v>
      </c>
      <c r="J593" s="5" t="s">
        <v>16</v>
      </c>
      <c r="K593" s="5" t="s">
        <v>17</v>
      </c>
      <c r="L593" s="6" t="s">
        <v>18</v>
      </c>
      <c r="N593" s="5" t="s">
        <v>206</v>
      </c>
    </row>
    <row r="594" spans="4:14" x14ac:dyDescent="0.2">
      <c r="L594" s="7"/>
      <c r="N594" t="s">
        <v>206</v>
      </c>
    </row>
    <row r="595" spans="4:14" x14ac:dyDescent="0.2">
      <c r="D595" s="8">
        <v>1</v>
      </c>
      <c r="E595"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95" s="8">
        <v>1</v>
      </c>
      <c r="G595" s="8">
        <v>2</v>
      </c>
      <c r="H595" s="8">
        <v>3</v>
      </c>
      <c r="I595" s="8">
        <v>4</v>
      </c>
      <c r="J595" s="8">
        <v>5</v>
      </c>
      <c r="K595" s="8">
        <v>6</v>
      </c>
      <c r="L595" s="9">
        <v>7</v>
      </c>
    </row>
    <row r="596" spans="4:14" x14ac:dyDescent="0.2">
      <c r="D596" s="8">
        <v>2</v>
      </c>
      <c r="E596"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96" s="8">
        <v>1</v>
      </c>
      <c r="G596" s="8">
        <v>2</v>
      </c>
      <c r="H596" s="8">
        <v>3</v>
      </c>
      <c r="I596" s="8">
        <v>4</v>
      </c>
      <c r="J596" s="8">
        <v>5</v>
      </c>
      <c r="K596" s="8">
        <v>6</v>
      </c>
      <c r="L596" s="9">
        <v>7</v>
      </c>
    </row>
    <row r="597" spans="4:14" x14ac:dyDescent="0.2">
      <c r="D597" s="8">
        <v>3</v>
      </c>
      <c r="E597"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97" s="8">
        <v>1</v>
      </c>
      <c r="G597" s="8">
        <v>2</v>
      </c>
      <c r="H597" s="8">
        <v>3</v>
      </c>
      <c r="I597" s="8">
        <v>4</v>
      </c>
      <c r="J597" s="8">
        <v>5</v>
      </c>
      <c r="K597" s="8">
        <v>6</v>
      </c>
      <c r="L597" s="9">
        <v>7</v>
      </c>
    </row>
    <row r="598" spans="4:14" x14ac:dyDescent="0.2">
      <c r="D598" s="8">
        <v>4</v>
      </c>
      <c r="E598"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98" s="8">
        <v>1</v>
      </c>
      <c r="G598" s="8">
        <v>2</v>
      </c>
      <c r="H598" s="8">
        <v>3</v>
      </c>
      <c r="I598" s="8">
        <v>4</v>
      </c>
      <c r="J598" s="8">
        <v>5</v>
      </c>
      <c r="K598" s="8">
        <v>6</v>
      </c>
      <c r="L598" s="9">
        <v>7</v>
      </c>
    </row>
    <row r="599" spans="4:14" x14ac:dyDescent="0.2">
      <c r="D599" s="8">
        <v>5</v>
      </c>
      <c r="E599"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99" s="8">
        <v>1</v>
      </c>
      <c r="G599" s="8">
        <v>2</v>
      </c>
      <c r="H599" s="8">
        <v>3</v>
      </c>
      <c r="I599" s="8">
        <v>4</v>
      </c>
      <c r="J599" s="8">
        <v>5</v>
      </c>
      <c r="K599" s="8">
        <v>6</v>
      </c>
      <c r="L599" s="9">
        <v>7</v>
      </c>
    </row>
    <row r="600" spans="4:14" x14ac:dyDescent="0.2">
      <c r="D600" s="8">
        <v>6</v>
      </c>
      <c r="E600"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00" s="8">
        <v>1</v>
      </c>
      <c r="G600" s="8">
        <v>2</v>
      </c>
      <c r="H600" s="8">
        <v>3</v>
      </c>
      <c r="I600" s="8">
        <v>4</v>
      </c>
      <c r="J600" s="8">
        <v>5</v>
      </c>
      <c r="K600" s="8">
        <v>6</v>
      </c>
      <c r="L600" s="9">
        <v>7</v>
      </c>
    </row>
    <row r="601" spans="4:14" x14ac:dyDescent="0.2">
      <c r="D601" s="8">
        <v>7</v>
      </c>
      <c r="E601"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01" s="8">
        <v>1</v>
      </c>
      <c r="G601" s="8">
        <v>2</v>
      </c>
      <c r="H601" s="8">
        <v>3</v>
      </c>
      <c r="I601" s="8">
        <v>4</v>
      </c>
      <c r="J601" s="8">
        <v>5</v>
      </c>
      <c r="K601" s="8">
        <v>6</v>
      </c>
      <c r="L601" s="9">
        <v>7</v>
      </c>
    </row>
    <row r="602" spans="4:14" x14ac:dyDescent="0.2">
      <c r="D602" s="8">
        <v>8</v>
      </c>
      <c r="E602"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02" s="8">
        <v>1</v>
      </c>
      <c r="G602" s="8">
        <v>2</v>
      </c>
      <c r="H602" s="8">
        <v>3</v>
      </c>
      <c r="I602" s="8">
        <v>4</v>
      </c>
      <c r="J602" s="8">
        <v>5</v>
      </c>
      <c r="K602" s="8">
        <v>6</v>
      </c>
      <c r="L602" s="9">
        <v>7</v>
      </c>
    </row>
    <row r="603" spans="4:14" x14ac:dyDescent="0.2">
      <c r="D603" s="8">
        <v>9</v>
      </c>
      <c r="E603"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03" s="8">
        <v>1</v>
      </c>
      <c r="G603" s="8">
        <v>2</v>
      </c>
      <c r="H603" s="8">
        <v>3</v>
      </c>
      <c r="I603" s="8">
        <v>4</v>
      </c>
      <c r="J603" s="8">
        <v>5</v>
      </c>
      <c r="K603" s="8">
        <v>6</v>
      </c>
      <c r="L603" s="9">
        <v>7</v>
      </c>
    </row>
    <row r="604" spans="4:14" x14ac:dyDescent="0.2">
      <c r="D604" s="8">
        <v>10</v>
      </c>
      <c r="E604"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04" s="8">
        <v>1</v>
      </c>
      <c r="G604" s="8">
        <v>2</v>
      </c>
      <c r="H604" s="8">
        <v>3</v>
      </c>
      <c r="I604" s="8">
        <v>4</v>
      </c>
      <c r="J604" s="8">
        <v>5</v>
      </c>
      <c r="K604" s="8">
        <v>6</v>
      </c>
      <c r="L604" s="9">
        <v>7</v>
      </c>
    </row>
    <row r="605" spans="4:14" x14ac:dyDescent="0.2">
      <c r="D605" s="8">
        <v>11</v>
      </c>
      <c r="E605"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05" s="8">
        <v>1</v>
      </c>
      <c r="G605" s="8">
        <v>2</v>
      </c>
      <c r="H605" s="8">
        <v>3</v>
      </c>
      <c r="I605" s="8">
        <v>4</v>
      </c>
      <c r="J605" s="8">
        <v>5</v>
      </c>
      <c r="K605" s="8">
        <v>6</v>
      </c>
      <c r="L605" s="9">
        <v>7</v>
      </c>
    </row>
    <row r="606" spans="4:14" x14ac:dyDescent="0.2">
      <c r="D606" s="8">
        <v>12</v>
      </c>
      <c r="E606"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06" s="8">
        <v>1</v>
      </c>
      <c r="G606" s="8">
        <v>2</v>
      </c>
      <c r="H606" s="8">
        <v>3</v>
      </c>
      <c r="I606" s="8">
        <v>4</v>
      </c>
      <c r="J606" s="8">
        <v>5</v>
      </c>
      <c r="K606" s="8">
        <v>6</v>
      </c>
      <c r="L606" s="9">
        <v>7</v>
      </c>
    </row>
    <row r="607" spans="4:14" x14ac:dyDescent="0.2">
      <c r="D607" s="8">
        <v>13</v>
      </c>
      <c r="E607"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07" s="8">
        <v>1</v>
      </c>
      <c r="G607" s="8">
        <v>2</v>
      </c>
      <c r="H607" s="8">
        <v>3</v>
      </c>
      <c r="I607" s="8">
        <v>4</v>
      </c>
      <c r="J607" s="8">
        <v>5</v>
      </c>
      <c r="K607" s="8">
        <v>6</v>
      </c>
      <c r="L607" s="9">
        <v>7</v>
      </c>
    </row>
    <row r="608" spans="4:14" x14ac:dyDescent="0.2">
      <c r="D608" s="8">
        <v>14</v>
      </c>
      <c r="E608"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08" s="8">
        <v>1</v>
      </c>
      <c r="G608" s="8">
        <v>2</v>
      </c>
      <c r="H608" s="8">
        <v>3</v>
      </c>
      <c r="I608" s="8">
        <v>4</v>
      </c>
      <c r="J608" s="8">
        <v>5</v>
      </c>
      <c r="K608" s="8">
        <v>6</v>
      </c>
      <c r="L608" s="9">
        <v>7</v>
      </c>
    </row>
    <row r="609" spans="4:14" x14ac:dyDescent="0.2">
      <c r="D609" s="8">
        <v>15</v>
      </c>
      <c r="E609"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09" s="8">
        <v>1</v>
      </c>
      <c r="G609" s="8">
        <v>2</v>
      </c>
      <c r="H609" s="8">
        <v>3</v>
      </c>
      <c r="I609" s="8">
        <v>4</v>
      </c>
      <c r="J609" s="8">
        <v>5</v>
      </c>
      <c r="K609" s="8">
        <v>6</v>
      </c>
      <c r="L609" s="9">
        <v>7</v>
      </c>
    </row>
    <row r="610" spans="4:14" x14ac:dyDescent="0.2">
      <c r="D610" s="8">
        <v>16</v>
      </c>
      <c r="E610"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10" s="8">
        <v>1</v>
      </c>
      <c r="G610" s="8">
        <v>2</v>
      </c>
      <c r="H610" s="8">
        <v>3</v>
      </c>
      <c r="I610" s="8">
        <v>4</v>
      </c>
      <c r="J610" s="8">
        <v>5</v>
      </c>
      <c r="K610" s="8">
        <v>6</v>
      </c>
      <c r="L610" s="9">
        <v>7</v>
      </c>
    </row>
    <row r="611" spans="4:14" x14ac:dyDescent="0.2">
      <c r="D611" s="8">
        <v>17</v>
      </c>
      <c r="E611"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11" s="8">
        <v>1</v>
      </c>
      <c r="G611" s="8">
        <v>2</v>
      </c>
      <c r="H611" s="8">
        <v>3</v>
      </c>
      <c r="I611" s="8">
        <v>4</v>
      </c>
      <c r="J611" s="8">
        <v>5</v>
      </c>
      <c r="K611" s="8">
        <v>6</v>
      </c>
      <c r="L611" s="9">
        <v>7</v>
      </c>
    </row>
    <row r="612" spans="4:14" x14ac:dyDescent="0.2">
      <c r="D612" s="8">
        <v>18</v>
      </c>
      <c r="E612"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12" s="8">
        <v>1</v>
      </c>
      <c r="G612" s="8">
        <v>2</v>
      </c>
      <c r="H612" s="8">
        <v>3</v>
      </c>
      <c r="I612" s="8">
        <v>4</v>
      </c>
      <c r="J612" s="8">
        <v>5</v>
      </c>
      <c r="K612" s="8">
        <v>6</v>
      </c>
      <c r="L612" s="9">
        <v>7</v>
      </c>
    </row>
    <row r="613" spans="4:14" x14ac:dyDescent="0.2">
      <c r="D613" s="8">
        <v>19</v>
      </c>
      <c r="E613"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13" s="8">
        <v>1</v>
      </c>
      <c r="G613" s="8">
        <v>2</v>
      </c>
      <c r="H613" s="8">
        <v>3</v>
      </c>
      <c r="I613" s="8">
        <v>4</v>
      </c>
      <c r="J613" s="8">
        <v>5</v>
      </c>
      <c r="K613" s="8">
        <v>6</v>
      </c>
      <c r="L613" s="9">
        <v>7</v>
      </c>
    </row>
    <row r="614" spans="4:14" x14ac:dyDescent="0.2">
      <c r="D614" s="8">
        <v>20</v>
      </c>
      <c r="E614"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14" s="8">
        <v>1</v>
      </c>
      <c r="G614" s="8">
        <v>2</v>
      </c>
      <c r="H614" s="8">
        <v>3</v>
      </c>
      <c r="I614" s="8">
        <v>4</v>
      </c>
      <c r="J614" s="8">
        <v>5</v>
      </c>
      <c r="K614" s="8">
        <v>6</v>
      </c>
      <c r="L614" s="9">
        <v>7</v>
      </c>
    </row>
    <row r="615" spans="4:14" x14ac:dyDescent="0.2">
      <c r="D615" s="8">
        <v>21</v>
      </c>
      <c r="E615"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15" s="8">
        <v>1</v>
      </c>
      <c r="G615" s="8">
        <v>2</v>
      </c>
      <c r="H615" s="8">
        <v>3</v>
      </c>
      <c r="I615" s="8">
        <v>4</v>
      </c>
      <c r="J615" s="8">
        <v>5</v>
      </c>
      <c r="K615" s="8">
        <v>6</v>
      </c>
      <c r="L615" s="9">
        <v>7</v>
      </c>
    </row>
    <row r="616" spans="4:14" x14ac:dyDescent="0.2">
      <c r="D616" s="8">
        <v>22</v>
      </c>
      <c r="E616"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16" s="8">
        <v>1</v>
      </c>
      <c r="G616" s="8">
        <v>2</v>
      </c>
      <c r="H616" s="8">
        <v>3</v>
      </c>
      <c r="I616" s="8">
        <v>4</v>
      </c>
      <c r="J616" s="8">
        <v>5</v>
      </c>
      <c r="K616" s="8">
        <v>6</v>
      </c>
      <c r="L616" s="9">
        <v>7</v>
      </c>
    </row>
    <row r="617" spans="4:14" x14ac:dyDescent="0.2">
      <c r="D617" s="8">
        <v>23</v>
      </c>
      <c r="E617"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17" s="8">
        <v>1</v>
      </c>
      <c r="G617" s="8">
        <v>2</v>
      </c>
      <c r="H617" s="8">
        <v>3</v>
      </c>
      <c r="I617" s="8">
        <v>4</v>
      </c>
      <c r="J617" s="8">
        <v>5</v>
      </c>
      <c r="K617" s="8">
        <v>6</v>
      </c>
      <c r="L617" s="9">
        <v>7</v>
      </c>
    </row>
    <row r="618" spans="4:14" x14ac:dyDescent="0.2">
      <c r="D618" s="8">
        <v>24</v>
      </c>
      <c r="E618"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18" s="8">
        <v>1</v>
      </c>
      <c r="G618" s="8">
        <v>2</v>
      </c>
      <c r="H618" s="8">
        <v>3</v>
      </c>
      <c r="I618" s="8">
        <v>4</v>
      </c>
      <c r="J618" s="8">
        <v>5</v>
      </c>
      <c r="K618" s="8">
        <v>6</v>
      </c>
      <c r="L618" s="9">
        <v>7</v>
      </c>
    </row>
    <row r="619" spans="4:14" ht="13.5" thickBot="1" x14ac:dyDescent="0.25">
      <c r="D619" s="11">
        <v>25</v>
      </c>
      <c r="E619"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19" s="11">
        <v>1</v>
      </c>
      <c r="G619" s="11">
        <v>2</v>
      </c>
      <c r="H619" s="11">
        <v>3</v>
      </c>
      <c r="I619" s="11">
        <v>4</v>
      </c>
      <c r="J619" s="11">
        <v>5</v>
      </c>
      <c r="K619" s="11">
        <v>6</v>
      </c>
      <c r="L619" s="12">
        <v>7</v>
      </c>
    </row>
    <row r="620" spans="4:14" ht="13.5" thickBot="1" x14ac:dyDescent="0.25"/>
    <row r="621" spans="4:14" x14ac:dyDescent="0.2">
      <c r="D621" s="2" t="s">
        <v>11</v>
      </c>
      <c r="E621" s="2" t="s">
        <v>20</v>
      </c>
      <c r="F621" s="13" t="s">
        <v>12</v>
      </c>
      <c r="G621" s="13" t="s">
        <v>13</v>
      </c>
      <c r="H621" s="13" t="s">
        <v>14</v>
      </c>
      <c r="I621" s="13" t="s">
        <v>15</v>
      </c>
      <c r="J621" s="13" t="s">
        <v>16</v>
      </c>
      <c r="K621" s="13" t="s">
        <v>17</v>
      </c>
      <c r="L621" s="14" t="s">
        <v>18</v>
      </c>
      <c r="N621">
        <v>8.1999999999999993</v>
      </c>
    </row>
    <row r="622" spans="4:14" x14ac:dyDescent="0.2">
      <c r="L622" s="7"/>
      <c r="N622" t="s">
        <v>206</v>
      </c>
    </row>
    <row r="623" spans="4:14" x14ac:dyDescent="0.2">
      <c r="D623" s="8">
        <v>1</v>
      </c>
      <c r="E623"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23" s="8">
        <v>1</v>
      </c>
      <c r="G623" s="8">
        <v>2</v>
      </c>
      <c r="H623" s="8">
        <v>3</v>
      </c>
      <c r="I623" s="8">
        <v>4</v>
      </c>
      <c r="J623" s="8">
        <v>5</v>
      </c>
      <c r="K623" s="8">
        <v>6</v>
      </c>
      <c r="L623" s="9">
        <v>7</v>
      </c>
      <c r="N623" t="s">
        <v>206</v>
      </c>
    </row>
    <row r="624" spans="4:14" x14ac:dyDescent="0.2">
      <c r="D624" s="8">
        <v>2</v>
      </c>
      <c r="E624"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24" s="8">
        <v>1</v>
      </c>
      <c r="G624" s="8">
        <v>2</v>
      </c>
      <c r="H624" s="8">
        <v>3</v>
      </c>
      <c r="I624" s="8">
        <v>4</v>
      </c>
      <c r="J624" s="8">
        <v>5</v>
      </c>
      <c r="K624" s="8">
        <v>6</v>
      </c>
      <c r="L624" s="9">
        <v>7</v>
      </c>
    </row>
    <row r="625" spans="4:12" x14ac:dyDescent="0.2">
      <c r="D625" s="8">
        <v>3</v>
      </c>
      <c r="E625"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25" s="8">
        <v>1</v>
      </c>
      <c r="G625" s="8">
        <v>2</v>
      </c>
      <c r="H625" s="8">
        <v>3</v>
      </c>
      <c r="I625" s="8">
        <v>4</v>
      </c>
      <c r="J625" s="8">
        <v>5</v>
      </c>
      <c r="K625" s="8">
        <v>6</v>
      </c>
      <c r="L625" s="9">
        <v>7</v>
      </c>
    </row>
    <row r="626" spans="4:12" x14ac:dyDescent="0.2">
      <c r="D626" s="8">
        <v>4</v>
      </c>
      <c r="E626"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26" s="8">
        <v>1</v>
      </c>
      <c r="G626" s="8">
        <v>2</v>
      </c>
      <c r="H626" s="8">
        <v>3</v>
      </c>
      <c r="I626" s="8">
        <v>4</v>
      </c>
      <c r="J626" s="8">
        <v>5</v>
      </c>
      <c r="K626" s="8">
        <v>6</v>
      </c>
      <c r="L626" s="9">
        <v>7</v>
      </c>
    </row>
    <row r="627" spans="4:12" x14ac:dyDescent="0.2">
      <c r="D627" s="8">
        <v>5</v>
      </c>
      <c r="E627"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27" s="8">
        <v>1</v>
      </c>
      <c r="G627" s="8">
        <v>2</v>
      </c>
      <c r="H627" s="8">
        <v>3</v>
      </c>
      <c r="I627" s="8">
        <v>4</v>
      </c>
      <c r="J627" s="8">
        <v>5</v>
      </c>
      <c r="K627" s="8">
        <v>6</v>
      </c>
      <c r="L627" s="9">
        <v>7</v>
      </c>
    </row>
    <row r="628" spans="4:12" x14ac:dyDescent="0.2">
      <c r="D628" s="8">
        <v>6</v>
      </c>
      <c r="E628"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28" s="8">
        <v>1</v>
      </c>
      <c r="G628" s="8">
        <v>2</v>
      </c>
      <c r="H628" s="8">
        <v>3</v>
      </c>
      <c r="I628" s="8">
        <v>4</v>
      </c>
      <c r="J628" s="8">
        <v>5</v>
      </c>
      <c r="K628" s="8">
        <v>6</v>
      </c>
      <c r="L628" s="9">
        <v>7</v>
      </c>
    </row>
    <row r="629" spans="4:12" x14ac:dyDescent="0.2">
      <c r="D629" s="8">
        <v>7</v>
      </c>
      <c r="E629"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29" s="8">
        <v>1</v>
      </c>
      <c r="G629" s="8">
        <v>2</v>
      </c>
      <c r="H629" s="8">
        <v>3</v>
      </c>
      <c r="I629" s="8">
        <v>4</v>
      </c>
      <c r="J629" s="8">
        <v>5</v>
      </c>
      <c r="K629" s="8">
        <v>6</v>
      </c>
      <c r="L629" s="9">
        <v>7</v>
      </c>
    </row>
    <row r="630" spans="4:12" x14ac:dyDescent="0.2">
      <c r="D630" s="8">
        <v>8</v>
      </c>
      <c r="E630"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30" s="8">
        <v>1</v>
      </c>
      <c r="G630" s="8">
        <v>2</v>
      </c>
      <c r="H630" s="8">
        <v>3</v>
      </c>
      <c r="I630" s="8">
        <v>4</v>
      </c>
      <c r="J630" s="8">
        <v>5</v>
      </c>
      <c r="K630" s="8">
        <v>6</v>
      </c>
      <c r="L630" s="9">
        <v>7</v>
      </c>
    </row>
    <row r="631" spans="4:12" x14ac:dyDescent="0.2">
      <c r="D631" s="8">
        <v>9</v>
      </c>
      <c r="E631"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31" s="8">
        <v>1</v>
      </c>
      <c r="G631" s="8">
        <v>2</v>
      </c>
      <c r="H631" s="8">
        <v>3</v>
      </c>
      <c r="I631" s="8">
        <v>4</v>
      </c>
      <c r="J631" s="8">
        <v>5</v>
      </c>
      <c r="K631" s="8">
        <v>6</v>
      </c>
      <c r="L631" s="9">
        <v>7</v>
      </c>
    </row>
    <row r="632" spans="4:12" x14ac:dyDescent="0.2">
      <c r="D632" s="8">
        <v>10</v>
      </c>
      <c r="E632"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32" s="8">
        <v>1</v>
      </c>
      <c r="G632" s="8">
        <v>2</v>
      </c>
      <c r="H632" s="8">
        <v>3</v>
      </c>
      <c r="I632" s="8">
        <v>4</v>
      </c>
      <c r="J632" s="8">
        <v>5</v>
      </c>
      <c r="K632" s="8">
        <v>6</v>
      </c>
      <c r="L632" s="9">
        <v>7</v>
      </c>
    </row>
    <row r="633" spans="4:12" x14ac:dyDescent="0.2">
      <c r="D633" s="8">
        <v>11</v>
      </c>
      <c r="E633"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33" s="8">
        <v>1</v>
      </c>
      <c r="G633" s="8">
        <v>2</v>
      </c>
      <c r="H633" s="8">
        <v>3</v>
      </c>
      <c r="I633" s="8">
        <v>4</v>
      </c>
      <c r="J633" s="8">
        <v>5</v>
      </c>
      <c r="K633" s="8">
        <v>6</v>
      </c>
      <c r="L633" s="9">
        <v>7</v>
      </c>
    </row>
    <row r="634" spans="4:12" x14ac:dyDescent="0.2">
      <c r="D634" s="8">
        <v>12</v>
      </c>
      <c r="E634"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34" s="8">
        <v>1</v>
      </c>
      <c r="G634" s="8">
        <v>2</v>
      </c>
      <c r="H634" s="8">
        <v>3</v>
      </c>
      <c r="I634" s="8">
        <v>4</v>
      </c>
      <c r="J634" s="8">
        <v>5</v>
      </c>
      <c r="K634" s="8">
        <v>6</v>
      </c>
      <c r="L634" s="9">
        <v>7</v>
      </c>
    </row>
    <row r="635" spans="4:12" x14ac:dyDescent="0.2">
      <c r="D635" s="8">
        <v>13</v>
      </c>
      <c r="E635"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35" s="8">
        <v>1</v>
      </c>
      <c r="G635" s="8">
        <v>2</v>
      </c>
      <c r="H635" s="8">
        <v>3</v>
      </c>
      <c r="I635" s="8">
        <v>4</v>
      </c>
      <c r="J635" s="8">
        <v>5</v>
      </c>
      <c r="K635" s="8">
        <v>6</v>
      </c>
      <c r="L635" s="9">
        <v>7</v>
      </c>
    </row>
    <row r="636" spans="4:12" x14ac:dyDescent="0.2">
      <c r="D636" s="8">
        <v>14</v>
      </c>
      <c r="E636"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36" s="8">
        <v>1</v>
      </c>
      <c r="G636" s="8">
        <v>2</v>
      </c>
      <c r="H636" s="8">
        <v>3</v>
      </c>
      <c r="I636" s="8">
        <v>4</v>
      </c>
      <c r="J636" s="8">
        <v>5</v>
      </c>
      <c r="K636" s="8">
        <v>6</v>
      </c>
      <c r="L636" s="9">
        <v>7</v>
      </c>
    </row>
    <row r="637" spans="4:12" x14ac:dyDescent="0.2">
      <c r="D637" s="8">
        <v>15</v>
      </c>
      <c r="E637"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37" s="8">
        <v>1</v>
      </c>
      <c r="G637" s="8">
        <v>2</v>
      </c>
      <c r="H637" s="8">
        <v>3</v>
      </c>
      <c r="I637" s="8">
        <v>4</v>
      </c>
      <c r="J637" s="8">
        <v>5</v>
      </c>
      <c r="K637" s="8">
        <v>6</v>
      </c>
      <c r="L637" s="9">
        <v>7</v>
      </c>
    </row>
    <row r="638" spans="4:12" x14ac:dyDescent="0.2">
      <c r="D638" s="8">
        <v>16</v>
      </c>
      <c r="E638"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38" s="8">
        <v>1</v>
      </c>
      <c r="G638" s="8">
        <v>2</v>
      </c>
      <c r="H638" s="8">
        <v>3</v>
      </c>
      <c r="I638" s="8">
        <v>4</v>
      </c>
      <c r="J638" s="8">
        <v>5</v>
      </c>
      <c r="K638" s="8">
        <v>6</v>
      </c>
      <c r="L638" s="9">
        <v>7</v>
      </c>
    </row>
    <row r="639" spans="4:12" x14ac:dyDescent="0.2">
      <c r="D639" s="8">
        <v>17</v>
      </c>
      <c r="E639"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39" s="8">
        <v>1</v>
      </c>
      <c r="G639" s="8">
        <v>2</v>
      </c>
      <c r="H639" s="8">
        <v>3</v>
      </c>
      <c r="I639" s="8">
        <v>4</v>
      </c>
      <c r="J639" s="8">
        <v>5</v>
      </c>
      <c r="K639" s="8">
        <v>6</v>
      </c>
      <c r="L639" s="9">
        <v>7</v>
      </c>
    </row>
    <row r="640" spans="4:12" x14ac:dyDescent="0.2">
      <c r="D640" s="8">
        <v>18</v>
      </c>
      <c r="E640"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40" s="8">
        <v>1</v>
      </c>
      <c r="G640" s="8">
        <v>2</v>
      </c>
      <c r="H640" s="8">
        <v>3</v>
      </c>
      <c r="I640" s="8">
        <v>4</v>
      </c>
      <c r="J640" s="8">
        <v>5</v>
      </c>
      <c r="K640" s="8">
        <v>6</v>
      </c>
      <c r="L640" s="9">
        <v>7</v>
      </c>
    </row>
    <row r="641" spans="4:14" x14ac:dyDescent="0.2">
      <c r="D641" s="8">
        <v>19</v>
      </c>
      <c r="E641"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41" s="8">
        <v>1</v>
      </c>
      <c r="G641" s="8">
        <v>2</v>
      </c>
      <c r="H641" s="8">
        <v>3</v>
      </c>
      <c r="I641" s="8">
        <v>4</v>
      </c>
      <c r="J641" s="8">
        <v>5</v>
      </c>
      <c r="K641" s="8">
        <v>6</v>
      </c>
      <c r="L641" s="9">
        <v>7</v>
      </c>
    </row>
    <row r="642" spans="4:14" x14ac:dyDescent="0.2">
      <c r="D642" s="8">
        <v>20</v>
      </c>
      <c r="E642"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42" s="8">
        <v>1</v>
      </c>
      <c r="G642" s="8">
        <v>2</v>
      </c>
      <c r="H642" s="8">
        <v>3</v>
      </c>
      <c r="I642" s="8">
        <v>4</v>
      </c>
      <c r="J642" s="8">
        <v>5</v>
      </c>
      <c r="K642" s="8">
        <v>6</v>
      </c>
      <c r="L642" s="9">
        <v>7</v>
      </c>
    </row>
    <row r="643" spans="4:14" x14ac:dyDescent="0.2">
      <c r="D643" s="8">
        <v>21</v>
      </c>
      <c r="E643"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43" s="8">
        <v>1</v>
      </c>
      <c r="G643" s="8">
        <v>2</v>
      </c>
      <c r="H643" s="8">
        <v>3</v>
      </c>
      <c r="I643" s="8">
        <v>4</v>
      </c>
      <c r="J643" s="8">
        <v>5</v>
      </c>
      <c r="K643" s="8">
        <v>6</v>
      </c>
      <c r="L643" s="9">
        <v>7</v>
      </c>
    </row>
    <row r="644" spans="4:14" x14ac:dyDescent="0.2">
      <c r="D644" s="8">
        <v>22</v>
      </c>
      <c r="E644"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44" s="8">
        <v>1</v>
      </c>
      <c r="G644" s="8">
        <v>2</v>
      </c>
      <c r="H644" s="8">
        <v>3</v>
      </c>
      <c r="I644" s="8">
        <v>4</v>
      </c>
      <c r="J644" s="8">
        <v>5</v>
      </c>
      <c r="K644" s="8">
        <v>6</v>
      </c>
      <c r="L644" s="9">
        <v>7</v>
      </c>
    </row>
    <row r="645" spans="4:14" x14ac:dyDescent="0.2">
      <c r="D645" s="8">
        <v>23</v>
      </c>
      <c r="E645"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45" s="8">
        <v>1</v>
      </c>
      <c r="G645" s="8">
        <v>2</v>
      </c>
      <c r="H645" s="8">
        <v>3</v>
      </c>
      <c r="I645" s="8">
        <v>4</v>
      </c>
      <c r="J645" s="8">
        <v>5</v>
      </c>
      <c r="K645" s="8">
        <v>6</v>
      </c>
      <c r="L645" s="9">
        <v>7</v>
      </c>
    </row>
    <row r="646" spans="4:14" x14ac:dyDescent="0.2">
      <c r="D646" s="8">
        <v>24</v>
      </c>
      <c r="E646"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46" s="8">
        <v>1</v>
      </c>
      <c r="G646" s="8">
        <v>2</v>
      </c>
      <c r="H646" s="8">
        <v>3</v>
      </c>
      <c r="I646" s="8">
        <v>4</v>
      </c>
      <c r="J646" s="8">
        <v>5</v>
      </c>
      <c r="K646" s="8">
        <v>6</v>
      </c>
      <c r="L646" s="9">
        <v>7</v>
      </c>
    </row>
    <row r="647" spans="4:14" ht="13.5" thickBot="1" x14ac:dyDescent="0.25">
      <c r="D647" s="11">
        <v>25</v>
      </c>
      <c r="E647"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47" s="11">
        <v>1</v>
      </c>
      <c r="G647" s="11">
        <v>2</v>
      </c>
      <c r="H647" s="11">
        <v>3</v>
      </c>
      <c r="I647" s="11">
        <v>4</v>
      </c>
      <c r="J647" s="11">
        <v>5</v>
      </c>
      <c r="K647" s="11">
        <v>6</v>
      </c>
      <c r="L647" s="12">
        <v>7</v>
      </c>
    </row>
    <row r="648" spans="4:14" ht="13.5" thickBot="1" x14ac:dyDescent="0.25"/>
    <row r="649" spans="4:14" x14ac:dyDescent="0.2">
      <c r="D649" s="2" t="s">
        <v>11</v>
      </c>
      <c r="E649" s="2" t="s">
        <v>20</v>
      </c>
      <c r="F649" s="13" t="s">
        <v>12</v>
      </c>
      <c r="G649" s="13" t="s">
        <v>13</v>
      </c>
      <c r="H649" s="13" t="s">
        <v>14</v>
      </c>
      <c r="I649" s="13" t="s">
        <v>15</v>
      </c>
      <c r="J649" s="13" t="s">
        <v>16</v>
      </c>
      <c r="K649" s="13" t="s">
        <v>17</v>
      </c>
      <c r="L649" s="14" t="s">
        <v>18</v>
      </c>
      <c r="N649">
        <v>8.3000000000000007</v>
      </c>
    </row>
    <row r="650" spans="4:14" x14ac:dyDescent="0.2">
      <c r="L650" s="7"/>
      <c r="N650" t="s">
        <v>206</v>
      </c>
    </row>
    <row r="651" spans="4:14" x14ac:dyDescent="0.2">
      <c r="D651" s="8">
        <v>1</v>
      </c>
      <c r="E651"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51" s="8">
        <v>1</v>
      </c>
      <c r="G651" s="8">
        <v>2</v>
      </c>
      <c r="H651" s="8">
        <v>3</v>
      </c>
      <c r="I651" s="8">
        <v>4</v>
      </c>
      <c r="J651" s="8">
        <v>5</v>
      </c>
      <c r="K651" s="8">
        <v>6</v>
      </c>
      <c r="L651" s="9">
        <v>7</v>
      </c>
      <c r="N651" t="s">
        <v>206</v>
      </c>
    </row>
    <row r="652" spans="4:14" x14ac:dyDescent="0.2">
      <c r="D652" s="8">
        <v>2</v>
      </c>
      <c r="E652"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52" s="8">
        <v>1</v>
      </c>
      <c r="G652" s="8">
        <v>2</v>
      </c>
      <c r="H652" s="8">
        <v>3</v>
      </c>
      <c r="I652" s="8">
        <v>4</v>
      </c>
      <c r="J652" s="8">
        <v>5</v>
      </c>
      <c r="K652" s="8">
        <v>6</v>
      </c>
      <c r="L652" s="9">
        <v>7</v>
      </c>
    </row>
    <row r="653" spans="4:14" x14ac:dyDescent="0.2">
      <c r="D653" s="8">
        <v>3</v>
      </c>
      <c r="E653"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53" s="8">
        <v>1</v>
      </c>
      <c r="G653" s="8">
        <v>2</v>
      </c>
      <c r="H653" s="8">
        <v>3</v>
      </c>
      <c r="I653" s="8">
        <v>4</v>
      </c>
      <c r="J653" s="8">
        <v>5</v>
      </c>
      <c r="K653" s="8">
        <v>6</v>
      </c>
      <c r="L653" s="9">
        <v>7</v>
      </c>
    </row>
    <row r="654" spans="4:14" x14ac:dyDescent="0.2">
      <c r="D654" s="8">
        <v>4</v>
      </c>
      <c r="E654"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54" s="8">
        <v>1</v>
      </c>
      <c r="G654" s="8">
        <v>2</v>
      </c>
      <c r="H654" s="8">
        <v>3</v>
      </c>
      <c r="I654" s="8">
        <v>4</v>
      </c>
      <c r="J654" s="8">
        <v>5</v>
      </c>
      <c r="K654" s="8">
        <v>6</v>
      </c>
      <c r="L654" s="9">
        <v>7</v>
      </c>
    </row>
    <row r="655" spans="4:14" x14ac:dyDescent="0.2">
      <c r="D655" s="8">
        <v>5</v>
      </c>
      <c r="E655"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55" s="8">
        <v>1</v>
      </c>
      <c r="G655" s="8">
        <v>2</v>
      </c>
      <c r="H655" s="8">
        <v>3</v>
      </c>
      <c r="I655" s="8">
        <v>4</v>
      </c>
      <c r="J655" s="8">
        <v>5</v>
      </c>
      <c r="K655" s="8">
        <v>6</v>
      </c>
      <c r="L655" s="9">
        <v>7</v>
      </c>
    </row>
    <row r="656" spans="4:14" x14ac:dyDescent="0.2">
      <c r="D656" s="8">
        <v>6</v>
      </c>
      <c r="E656"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56" s="8">
        <v>1</v>
      </c>
      <c r="G656" s="8">
        <v>2</v>
      </c>
      <c r="H656" s="8">
        <v>3</v>
      </c>
      <c r="I656" s="8">
        <v>4</v>
      </c>
      <c r="J656" s="8">
        <v>5</v>
      </c>
      <c r="K656" s="8">
        <v>6</v>
      </c>
      <c r="L656" s="9">
        <v>7</v>
      </c>
    </row>
    <row r="657" spans="4:12" x14ac:dyDescent="0.2">
      <c r="D657" s="8">
        <v>7</v>
      </c>
      <c r="E657"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57" s="8">
        <v>1</v>
      </c>
      <c r="G657" s="8">
        <v>2</v>
      </c>
      <c r="H657" s="8">
        <v>3</v>
      </c>
      <c r="I657" s="8">
        <v>4</v>
      </c>
      <c r="J657" s="8">
        <v>5</v>
      </c>
      <c r="K657" s="8">
        <v>6</v>
      </c>
      <c r="L657" s="9">
        <v>7</v>
      </c>
    </row>
    <row r="658" spans="4:12" x14ac:dyDescent="0.2">
      <c r="D658" s="8">
        <v>8</v>
      </c>
      <c r="E658"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58" s="8">
        <v>1</v>
      </c>
      <c r="G658" s="8">
        <v>2</v>
      </c>
      <c r="H658" s="8">
        <v>3</v>
      </c>
      <c r="I658" s="8">
        <v>4</v>
      </c>
      <c r="J658" s="8">
        <v>5</v>
      </c>
      <c r="K658" s="8">
        <v>6</v>
      </c>
      <c r="L658" s="9">
        <v>7</v>
      </c>
    </row>
    <row r="659" spans="4:12" x14ac:dyDescent="0.2">
      <c r="D659" s="8">
        <v>9</v>
      </c>
      <c r="E659"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59" s="8">
        <v>1</v>
      </c>
      <c r="G659" s="8">
        <v>2</v>
      </c>
      <c r="H659" s="8">
        <v>3</v>
      </c>
      <c r="I659" s="8">
        <v>4</v>
      </c>
      <c r="J659" s="8">
        <v>5</v>
      </c>
      <c r="K659" s="8">
        <v>6</v>
      </c>
      <c r="L659" s="9">
        <v>7</v>
      </c>
    </row>
    <row r="660" spans="4:12" x14ac:dyDescent="0.2">
      <c r="D660" s="8">
        <v>10</v>
      </c>
      <c r="E660"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60" s="8">
        <v>1</v>
      </c>
      <c r="G660" s="8">
        <v>2</v>
      </c>
      <c r="H660" s="8">
        <v>3</v>
      </c>
      <c r="I660" s="8">
        <v>4</v>
      </c>
      <c r="J660" s="8">
        <v>5</v>
      </c>
      <c r="K660" s="8">
        <v>6</v>
      </c>
      <c r="L660" s="9">
        <v>7</v>
      </c>
    </row>
    <row r="661" spans="4:12" x14ac:dyDescent="0.2">
      <c r="D661" s="8">
        <v>11</v>
      </c>
      <c r="E661"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61" s="8">
        <v>1</v>
      </c>
      <c r="G661" s="8">
        <v>2</v>
      </c>
      <c r="H661" s="8">
        <v>3</v>
      </c>
      <c r="I661" s="8">
        <v>4</v>
      </c>
      <c r="J661" s="8">
        <v>5</v>
      </c>
      <c r="K661" s="8">
        <v>6</v>
      </c>
      <c r="L661" s="9">
        <v>7</v>
      </c>
    </row>
    <row r="662" spans="4:12" x14ac:dyDescent="0.2">
      <c r="D662" s="8">
        <v>12</v>
      </c>
      <c r="E662"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62" s="8">
        <v>1</v>
      </c>
      <c r="G662" s="8">
        <v>2</v>
      </c>
      <c r="H662" s="8">
        <v>3</v>
      </c>
      <c r="I662" s="8">
        <v>4</v>
      </c>
      <c r="J662" s="8">
        <v>5</v>
      </c>
      <c r="K662" s="8">
        <v>6</v>
      </c>
      <c r="L662" s="9">
        <v>7</v>
      </c>
    </row>
    <row r="663" spans="4:12" x14ac:dyDescent="0.2">
      <c r="D663" s="8">
        <v>13</v>
      </c>
      <c r="E663"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63" s="8">
        <v>1</v>
      </c>
      <c r="G663" s="8">
        <v>2</v>
      </c>
      <c r="H663" s="8">
        <v>3</v>
      </c>
      <c r="I663" s="8">
        <v>4</v>
      </c>
      <c r="J663" s="8">
        <v>5</v>
      </c>
      <c r="K663" s="8">
        <v>6</v>
      </c>
      <c r="L663" s="9">
        <v>7</v>
      </c>
    </row>
    <row r="664" spans="4:12" x14ac:dyDescent="0.2">
      <c r="D664" s="8">
        <v>14</v>
      </c>
      <c r="E664"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64" s="8">
        <v>1</v>
      </c>
      <c r="G664" s="8">
        <v>2</v>
      </c>
      <c r="H664" s="8">
        <v>3</v>
      </c>
      <c r="I664" s="8">
        <v>4</v>
      </c>
      <c r="J664" s="8">
        <v>5</v>
      </c>
      <c r="K664" s="8">
        <v>6</v>
      </c>
      <c r="L664" s="9">
        <v>7</v>
      </c>
    </row>
    <row r="665" spans="4:12" x14ac:dyDescent="0.2">
      <c r="D665" s="8">
        <v>15</v>
      </c>
      <c r="E665"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65" s="8">
        <v>1</v>
      </c>
      <c r="G665" s="8">
        <v>2</v>
      </c>
      <c r="H665" s="8">
        <v>3</v>
      </c>
      <c r="I665" s="8">
        <v>4</v>
      </c>
      <c r="J665" s="8">
        <v>5</v>
      </c>
      <c r="K665" s="8">
        <v>6</v>
      </c>
      <c r="L665" s="9">
        <v>7</v>
      </c>
    </row>
    <row r="666" spans="4:12" x14ac:dyDescent="0.2">
      <c r="D666" s="8">
        <v>16</v>
      </c>
      <c r="E666"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66" s="8">
        <v>1</v>
      </c>
      <c r="G666" s="8">
        <v>2</v>
      </c>
      <c r="H666" s="8">
        <v>3</v>
      </c>
      <c r="I666" s="8">
        <v>4</v>
      </c>
      <c r="J666" s="8">
        <v>5</v>
      </c>
      <c r="K666" s="8">
        <v>6</v>
      </c>
      <c r="L666" s="9">
        <v>7</v>
      </c>
    </row>
    <row r="667" spans="4:12" x14ac:dyDescent="0.2">
      <c r="D667" s="8">
        <v>17</v>
      </c>
      <c r="E667"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67" s="8">
        <v>1</v>
      </c>
      <c r="G667" s="8">
        <v>2</v>
      </c>
      <c r="H667" s="8">
        <v>3</v>
      </c>
      <c r="I667" s="8">
        <v>4</v>
      </c>
      <c r="J667" s="8">
        <v>5</v>
      </c>
      <c r="K667" s="8">
        <v>6</v>
      </c>
      <c r="L667" s="9">
        <v>7</v>
      </c>
    </row>
    <row r="668" spans="4:12" x14ac:dyDescent="0.2">
      <c r="D668" s="8">
        <v>18</v>
      </c>
      <c r="E668"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68" s="8">
        <v>1</v>
      </c>
      <c r="G668" s="8">
        <v>2</v>
      </c>
      <c r="H668" s="8">
        <v>3</v>
      </c>
      <c r="I668" s="8">
        <v>4</v>
      </c>
      <c r="J668" s="8">
        <v>5</v>
      </c>
      <c r="K668" s="8">
        <v>6</v>
      </c>
      <c r="L668" s="9">
        <v>7</v>
      </c>
    </row>
    <row r="669" spans="4:12" x14ac:dyDescent="0.2">
      <c r="D669" s="8">
        <v>19</v>
      </c>
      <c r="E669"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69" s="8">
        <v>1</v>
      </c>
      <c r="G669" s="8">
        <v>2</v>
      </c>
      <c r="H669" s="8">
        <v>3</v>
      </c>
      <c r="I669" s="8">
        <v>4</v>
      </c>
      <c r="J669" s="8">
        <v>5</v>
      </c>
      <c r="K669" s="8">
        <v>6</v>
      </c>
      <c r="L669" s="9">
        <v>7</v>
      </c>
    </row>
    <row r="670" spans="4:12" x14ac:dyDescent="0.2">
      <c r="D670" s="8">
        <v>20</v>
      </c>
      <c r="E670"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70" s="8">
        <v>1</v>
      </c>
      <c r="G670" s="8">
        <v>2</v>
      </c>
      <c r="H670" s="8">
        <v>3</v>
      </c>
      <c r="I670" s="8">
        <v>4</v>
      </c>
      <c r="J670" s="8">
        <v>5</v>
      </c>
      <c r="K670" s="8">
        <v>6</v>
      </c>
      <c r="L670" s="9">
        <v>7</v>
      </c>
    </row>
    <row r="671" spans="4:12" x14ac:dyDescent="0.2">
      <c r="D671" s="8">
        <v>21</v>
      </c>
      <c r="E671"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71" s="8">
        <v>1</v>
      </c>
      <c r="G671" s="8">
        <v>2</v>
      </c>
      <c r="H671" s="8">
        <v>3</v>
      </c>
      <c r="I671" s="8">
        <v>4</v>
      </c>
      <c r="J671" s="8">
        <v>5</v>
      </c>
      <c r="K671" s="8">
        <v>6</v>
      </c>
      <c r="L671" s="9">
        <v>7</v>
      </c>
    </row>
    <row r="672" spans="4:12" x14ac:dyDescent="0.2">
      <c r="D672" s="8">
        <v>22</v>
      </c>
      <c r="E672"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72" s="8">
        <v>1</v>
      </c>
      <c r="G672" s="8">
        <v>2</v>
      </c>
      <c r="H672" s="8">
        <v>3</v>
      </c>
      <c r="I672" s="8">
        <v>4</v>
      </c>
      <c r="J672" s="8">
        <v>5</v>
      </c>
      <c r="K672" s="8">
        <v>6</v>
      </c>
      <c r="L672" s="9">
        <v>7</v>
      </c>
    </row>
    <row r="673" spans="4:14" x14ac:dyDescent="0.2">
      <c r="D673" s="8">
        <v>23</v>
      </c>
      <c r="E673"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73" s="8">
        <v>1</v>
      </c>
      <c r="G673" s="8">
        <v>2</v>
      </c>
      <c r="H673" s="8">
        <v>3</v>
      </c>
      <c r="I673" s="8">
        <v>4</v>
      </c>
      <c r="J673" s="8">
        <v>5</v>
      </c>
      <c r="K673" s="8">
        <v>6</v>
      </c>
      <c r="L673" s="9">
        <v>7</v>
      </c>
    </row>
    <row r="674" spans="4:14" x14ac:dyDescent="0.2">
      <c r="D674" s="8">
        <v>24</v>
      </c>
      <c r="E674"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74" s="8">
        <v>1</v>
      </c>
      <c r="G674" s="8">
        <v>2</v>
      </c>
      <c r="H674" s="8">
        <v>3</v>
      </c>
      <c r="I674" s="8">
        <v>4</v>
      </c>
      <c r="J674" s="8">
        <v>5</v>
      </c>
      <c r="K674" s="8">
        <v>6</v>
      </c>
      <c r="L674" s="9">
        <v>7</v>
      </c>
    </row>
    <row r="675" spans="4:14" ht="13.5" thickBot="1" x14ac:dyDescent="0.25">
      <c r="D675" s="11">
        <v>25</v>
      </c>
      <c r="E675"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75" s="11">
        <v>1</v>
      </c>
      <c r="G675" s="11">
        <v>2</v>
      </c>
      <c r="H675" s="11">
        <v>3</v>
      </c>
      <c r="I675" s="11">
        <v>4</v>
      </c>
      <c r="J675" s="11">
        <v>5</v>
      </c>
      <c r="K675" s="11">
        <v>6</v>
      </c>
      <c r="L675" s="12">
        <v>7</v>
      </c>
    </row>
    <row r="676" spans="4:14" x14ac:dyDescent="0.2">
      <c r="D676" s="2"/>
      <c r="E676" s="2"/>
      <c r="F676" s="2"/>
      <c r="G676" s="2"/>
      <c r="H676" s="2"/>
      <c r="I676" s="2"/>
      <c r="J676" s="2"/>
      <c r="K676" s="2"/>
      <c r="L676" s="3"/>
      <c r="N676">
        <v>9.1</v>
      </c>
    </row>
    <row r="677" spans="4:14" x14ac:dyDescent="0.2">
      <c r="D677" t="s">
        <v>11</v>
      </c>
      <c r="E677" t="s">
        <v>19</v>
      </c>
      <c r="F677" s="5" t="s">
        <v>12</v>
      </c>
      <c r="G677" s="5" t="s">
        <v>13</v>
      </c>
      <c r="H677" s="5" t="s">
        <v>14</v>
      </c>
      <c r="I677" s="5" t="s">
        <v>15</v>
      </c>
      <c r="J677" s="5" t="s">
        <v>16</v>
      </c>
      <c r="K677" s="5" t="s">
        <v>17</v>
      </c>
      <c r="L677" s="6" t="s">
        <v>18</v>
      </c>
      <c r="N677" s="5" t="s">
        <v>206</v>
      </c>
    </row>
    <row r="678" spans="4:14" x14ac:dyDescent="0.2">
      <c r="L678" s="7"/>
      <c r="N678" t="s">
        <v>206</v>
      </c>
    </row>
    <row r="679" spans="4:14" x14ac:dyDescent="0.2">
      <c r="D679" s="8">
        <v>1</v>
      </c>
      <c r="E679"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79" s="8">
        <v>1</v>
      </c>
      <c r="G679" s="8">
        <v>2</v>
      </c>
      <c r="H679" s="8">
        <v>3</v>
      </c>
      <c r="I679" s="8">
        <v>4</v>
      </c>
      <c r="J679" s="8">
        <v>5</v>
      </c>
      <c r="K679" s="8">
        <v>6</v>
      </c>
      <c r="L679" s="9">
        <v>7</v>
      </c>
    </row>
    <row r="680" spans="4:14" x14ac:dyDescent="0.2">
      <c r="D680" s="8">
        <v>2</v>
      </c>
      <c r="E680"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80" s="8">
        <v>1</v>
      </c>
      <c r="G680" s="8">
        <v>2</v>
      </c>
      <c r="H680" s="8">
        <v>3</v>
      </c>
      <c r="I680" s="8">
        <v>4</v>
      </c>
      <c r="J680" s="8">
        <v>5</v>
      </c>
      <c r="K680" s="8">
        <v>6</v>
      </c>
      <c r="L680" s="9">
        <v>7</v>
      </c>
    </row>
    <row r="681" spans="4:14" x14ac:dyDescent="0.2">
      <c r="D681" s="8">
        <v>3</v>
      </c>
      <c r="E681"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81" s="8">
        <v>1</v>
      </c>
      <c r="G681" s="8">
        <v>2</v>
      </c>
      <c r="H681" s="8">
        <v>3</v>
      </c>
      <c r="I681" s="8">
        <v>4</v>
      </c>
      <c r="J681" s="8">
        <v>5</v>
      </c>
      <c r="K681" s="8">
        <v>6</v>
      </c>
      <c r="L681" s="9">
        <v>7</v>
      </c>
    </row>
    <row r="682" spans="4:14" x14ac:dyDescent="0.2">
      <c r="D682" s="8">
        <v>4</v>
      </c>
      <c r="E682"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82" s="8">
        <v>1</v>
      </c>
      <c r="G682" s="8">
        <v>2</v>
      </c>
      <c r="H682" s="8">
        <v>3</v>
      </c>
      <c r="I682" s="8">
        <v>4</v>
      </c>
      <c r="J682" s="8">
        <v>5</v>
      </c>
      <c r="K682" s="8">
        <v>6</v>
      </c>
      <c r="L682" s="9">
        <v>7</v>
      </c>
    </row>
    <row r="683" spans="4:14" x14ac:dyDescent="0.2">
      <c r="D683" s="8">
        <v>5</v>
      </c>
      <c r="E683"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83" s="8">
        <v>1</v>
      </c>
      <c r="G683" s="8">
        <v>2</v>
      </c>
      <c r="H683" s="8">
        <v>3</v>
      </c>
      <c r="I683" s="8">
        <v>4</v>
      </c>
      <c r="J683" s="8">
        <v>5</v>
      </c>
      <c r="K683" s="8">
        <v>6</v>
      </c>
      <c r="L683" s="9">
        <v>7</v>
      </c>
    </row>
    <row r="684" spans="4:14" x14ac:dyDescent="0.2">
      <c r="D684" s="8">
        <v>6</v>
      </c>
      <c r="E684"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84" s="8">
        <v>1</v>
      </c>
      <c r="G684" s="8">
        <v>2</v>
      </c>
      <c r="H684" s="8">
        <v>3</v>
      </c>
      <c r="I684" s="8">
        <v>4</v>
      </c>
      <c r="J684" s="8">
        <v>5</v>
      </c>
      <c r="K684" s="8">
        <v>6</v>
      </c>
      <c r="L684" s="9">
        <v>7</v>
      </c>
    </row>
    <row r="685" spans="4:14" x14ac:dyDescent="0.2">
      <c r="D685" s="8">
        <v>7</v>
      </c>
      <c r="E685"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85" s="8">
        <v>1</v>
      </c>
      <c r="G685" s="8">
        <v>2</v>
      </c>
      <c r="H685" s="8">
        <v>3</v>
      </c>
      <c r="I685" s="8">
        <v>4</v>
      </c>
      <c r="J685" s="8">
        <v>5</v>
      </c>
      <c r="K685" s="8">
        <v>6</v>
      </c>
      <c r="L685" s="9">
        <v>7</v>
      </c>
    </row>
    <row r="686" spans="4:14" x14ac:dyDescent="0.2">
      <c r="D686" s="8">
        <v>8</v>
      </c>
      <c r="E686"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86" s="8">
        <v>1</v>
      </c>
      <c r="G686" s="8">
        <v>2</v>
      </c>
      <c r="H686" s="8">
        <v>3</v>
      </c>
      <c r="I686" s="8">
        <v>4</v>
      </c>
      <c r="J686" s="8">
        <v>5</v>
      </c>
      <c r="K686" s="8">
        <v>6</v>
      </c>
      <c r="L686" s="9">
        <v>7</v>
      </c>
    </row>
    <row r="687" spans="4:14" x14ac:dyDescent="0.2">
      <c r="D687" s="8">
        <v>9</v>
      </c>
      <c r="E687"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87" s="8">
        <v>1</v>
      </c>
      <c r="G687" s="8">
        <v>2</v>
      </c>
      <c r="H687" s="8">
        <v>3</v>
      </c>
      <c r="I687" s="8">
        <v>4</v>
      </c>
      <c r="J687" s="8">
        <v>5</v>
      </c>
      <c r="K687" s="8">
        <v>6</v>
      </c>
      <c r="L687" s="9">
        <v>7</v>
      </c>
    </row>
    <row r="688" spans="4:14" x14ac:dyDescent="0.2">
      <c r="D688" s="8">
        <v>10</v>
      </c>
      <c r="E688"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88" s="8">
        <v>1</v>
      </c>
      <c r="G688" s="8">
        <v>2</v>
      </c>
      <c r="H688" s="8">
        <v>3</v>
      </c>
      <c r="I688" s="8">
        <v>4</v>
      </c>
      <c r="J688" s="8">
        <v>5</v>
      </c>
      <c r="K688" s="8">
        <v>6</v>
      </c>
      <c r="L688" s="9">
        <v>7</v>
      </c>
    </row>
    <row r="689" spans="4:12" x14ac:dyDescent="0.2">
      <c r="D689" s="8">
        <v>11</v>
      </c>
      <c r="E689"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89" s="8">
        <v>1</v>
      </c>
      <c r="G689" s="8">
        <v>2</v>
      </c>
      <c r="H689" s="8">
        <v>3</v>
      </c>
      <c r="I689" s="8">
        <v>4</v>
      </c>
      <c r="J689" s="8">
        <v>5</v>
      </c>
      <c r="K689" s="8">
        <v>6</v>
      </c>
      <c r="L689" s="9">
        <v>7</v>
      </c>
    </row>
    <row r="690" spans="4:12" x14ac:dyDescent="0.2">
      <c r="D690" s="8">
        <v>12</v>
      </c>
      <c r="E690"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90" s="8">
        <v>1</v>
      </c>
      <c r="G690" s="8">
        <v>2</v>
      </c>
      <c r="H690" s="8">
        <v>3</v>
      </c>
      <c r="I690" s="8">
        <v>4</v>
      </c>
      <c r="J690" s="8">
        <v>5</v>
      </c>
      <c r="K690" s="8">
        <v>6</v>
      </c>
      <c r="L690" s="9">
        <v>7</v>
      </c>
    </row>
    <row r="691" spans="4:12" x14ac:dyDescent="0.2">
      <c r="D691" s="8">
        <v>13</v>
      </c>
      <c r="E691"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91" s="8">
        <v>1</v>
      </c>
      <c r="G691" s="8">
        <v>2</v>
      </c>
      <c r="H691" s="8">
        <v>3</v>
      </c>
      <c r="I691" s="8">
        <v>4</v>
      </c>
      <c r="J691" s="8">
        <v>5</v>
      </c>
      <c r="K691" s="8">
        <v>6</v>
      </c>
      <c r="L691" s="9">
        <v>7</v>
      </c>
    </row>
    <row r="692" spans="4:12" x14ac:dyDescent="0.2">
      <c r="D692" s="8">
        <v>14</v>
      </c>
      <c r="E692"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92" s="8">
        <v>1</v>
      </c>
      <c r="G692" s="8">
        <v>2</v>
      </c>
      <c r="H692" s="8">
        <v>3</v>
      </c>
      <c r="I692" s="8">
        <v>4</v>
      </c>
      <c r="J692" s="8">
        <v>5</v>
      </c>
      <c r="K692" s="8">
        <v>6</v>
      </c>
      <c r="L692" s="9">
        <v>7</v>
      </c>
    </row>
    <row r="693" spans="4:12" x14ac:dyDescent="0.2">
      <c r="D693" s="8">
        <v>15</v>
      </c>
      <c r="E693"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93" s="8">
        <v>1</v>
      </c>
      <c r="G693" s="8">
        <v>2</v>
      </c>
      <c r="H693" s="8">
        <v>3</v>
      </c>
      <c r="I693" s="8">
        <v>4</v>
      </c>
      <c r="J693" s="8">
        <v>5</v>
      </c>
      <c r="K693" s="8">
        <v>6</v>
      </c>
      <c r="L693" s="9">
        <v>7</v>
      </c>
    </row>
    <row r="694" spans="4:12" x14ac:dyDescent="0.2">
      <c r="D694" s="8">
        <v>16</v>
      </c>
      <c r="E694"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94" s="8">
        <v>1</v>
      </c>
      <c r="G694" s="8">
        <v>2</v>
      </c>
      <c r="H694" s="8">
        <v>3</v>
      </c>
      <c r="I694" s="8">
        <v>4</v>
      </c>
      <c r="J694" s="8">
        <v>5</v>
      </c>
      <c r="K694" s="8">
        <v>6</v>
      </c>
      <c r="L694" s="9">
        <v>7</v>
      </c>
    </row>
    <row r="695" spans="4:12" x14ac:dyDescent="0.2">
      <c r="D695" s="8">
        <v>17</v>
      </c>
      <c r="E695"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95" s="8">
        <v>1</v>
      </c>
      <c r="G695" s="8">
        <v>2</v>
      </c>
      <c r="H695" s="8">
        <v>3</v>
      </c>
      <c r="I695" s="8">
        <v>4</v>
      </c>
      <c r="J695" s="8">
        <v>5</v>
      </c>
      <c r="K695" s="8">
        <v>6</v>
      </c>
      <c r="L695" s="9">
        <v>7</v>
      </c>
    </row>
    <row r="696" spans="4:12" x14ac:dyDescent="0.2">
      <c r="D696" s="8">
        <v>18</v>
      </c>
      <c r="E696"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96" s="8">
        <v>1</v>
      </c>
      <c r="G696" s="8">
        <v>2</v>
      </c>
      <c r="H696" s="8">
        <v>3</v>
      </c>
      <c r="I696" s="8">
        <v>4</v>
      </c>
      <c r="J696" s="8">
        <v>5</v>
      </c>
      <c r="K696" s="8">
        <v>6</v>
      </c>
      <c r="L696" s="9">
        <v>7</v>
      </c>
    </row>
    <row r="697" spans="4:12" x14ac:dyDescent="0.2">
      <c r="D697" s="8">
        <v>19</v>
      </c>
      <c r="E697"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97" s="8">
        <v>1</v>
      </c>
      <c r="G697" s="8">
        <v>2</v>
      </c>
      <c r="H697" s="8">
        <v>3</v>
      </c>
      <c r="I697" s="8">
        <v>4</v>
      </c>
      <c r="J697" s="8">
        <v>5</v>
      </c>
      <c r="K697" s="8">
        <v>6</v>
      </c>
      <c r="L697" s="9">
        <v>7</v>
      </c>
    </row>
    <row r="698" spans="4:12" x14ac:dyDescent="0.2">
      <c r="D698" s="8">
        <v>20</v>
      </c>
      <c r="E698"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98" s="8">
        <v>1</v>
      </c>
      <c r="G698" s="8">
        <v>2</v>
      </c>
      <c r="H698" s="8">
        <v>3</v>
      </c>
      <c r="I698" s="8">
        <v>4</v>
      </c>
      <c r="J698" s="8">
        <v>5</v>
      </c>
      <c r="K698" s="8">
        <v>6</v>
      </c>
      <c r="L698" s="9">
        <v>7</v>
      </c>
    </row>
    <row r="699" spans="4:12" x14ac:dyDescent="0.2">
      <c r="D699" s="8">
        <v>21</v>
      </c>
      <c r="E699"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99" s="8">
        <v>1</v>
      </c>
      <c r="G699" s="8">
        <v>2</v>
      </c>
      <c r="H699" s="8">
        <v>3</v>
      </c>
      <c r="I699" s="8">
        <v>4</v>
      </c>
      <c r="J699" s="8">
        <v>5</v>
      </c>
      <c r="K699" s="8">
        <v>6</v>
      </c>
      <c r="L699" s="9">
        <v>7</v>
      </c>
    </row>
    <row r="700" spans="4:12" x14ac:dyDescent="0.2">
      <c r="D700" s="8">
        <v>22</v>
      </c>
      <c r="E700"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00" s="8">
        <v>1</v>
      </c>
      <c r="G700" s="8">
        <v>2</v>
      </c>
      <c r="H700" s="8">
        <v>3</v>
      </c>
      <c r="I700" s="8">
        <v>4</v>
      </c>
      <c r="J700" s="8">
        <v>5</v>
      </c>
      <c r="K700" s="8">
        <v>6</v>
      </c>
      <c r="L700" s="9">
        <v>7</v>
      </c>
    </row>
    <row r="701" spans="4:12" x14ac:dyDescent="0.2">
      <c r="D701" s="8">
        <v>23</v>
      </c>
      <c r="E701"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01" s="8">
        <v>1</v>
      </c>
      <c r="G701" s="8">
        <v>2</v>
      </c>
      <c r="H701" s="8">
        <v>3</v>
      </c>
      <c r="I701" s="8">
        <v>4</v>
      </c>
      <c r="J701" s="8">
        <v>5</v>
      </c>
      <c r="K701" s="8">
        <v>6</v>
      </c>
      <c r="L701" s="9">
        <v>7</v>
      </c>
    </row>
    <row r="702" spans="4:12" x14ac:dyDescent="0.2">
      <c r="D702" s="8">
        <v>24</v>
      </c>
      <c r="E702"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02" s="8">
        <v>1</v>
      </c>
      <c r="G702" s="8">
        <v>2</v>
      </c>
      <c r="H702" s="8">
        <v>3</v>
      </c>
      <c r="I702" s="8">
        <v>4</v>
      </c>
      <c r="J702" s="8">
        <v>5</v>
      </c>
      <c r="K702" s="8">
        <v>6</v>
      </c>
      <c r="L702" s="9">
        <v>7</v>
      </c>
    </row>
    <row r="703" spans="4:12" ht="13.5" thickBot="1" x14ac:dyDescent="0.25">
      <c r="D703" s="11">
        <v>25</v>
      </c>
      <c r="E703"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03" s="11">
        <v>1</v>
      </c>
      <c r="G703" s="11">
        <v>2</v>
      </c>
      <c r="H703" s="11">
        <v>3</v>
      </c>
      <c r="I703" s="11">
        <v>4</v>
      </c>
      <c r="J703" s="11">
        <v>5</v>
      </c>
      <c r="K703" s="11">
        <v>6</v>
      </c>
      <c r="L703" s="12">
        <v>7</v>
      </c>
    </row>
    <row r="704" spans="4:12" ht="13.5" thickBot="1" x14ac:dyDescent="0.25"/>
    <row r="705" spans="4:14" x14ac:dyDescent="0.2">
      <c r="D705" s="2" t="s">
        <v>11</v>
      </c>
      <c r="E705" s="2" t="s">
        <v>20</v>
      </c>
      <c r="F705" s="13" t="s">
        <v>12</v>
      </c>
      <c r="G705" s="13" t="s">
        <v>13</v>
      </c>
      <c r="H705" s="13" t="s">
        <v>14</v>
      </c>
      <c r="I705" s="13" t="s">
        <v>15</v>
      </c>
      <c r="J705" s="13" t="s">
        <v>16</v>
      </c>
      <c r="K705" s="13" t="s">
        <v>17</v>
      </c>
      <c r="L705" s="14" t="s">
        <v>18</v>
      </c>
      <c r="N705">
        <v>9.1999999999999993</v>
      </c>
    </row>
    <row r="706" spans="4:14" x14ac:dyDescent="0.2">
      <c r="L706" s="7"/>
      <c r="N706" t="s">
        <v>206</v>
      </c>
    </row>
    <row r="707" spans="4:14" x14ac:dyDescent="0.2">
      <c r="D707" s="8">
        <v>1</v>
      </c>
      <c r="E707"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07" s="8">
        <v>1</v>
      </c>
      <c r="G707" s="8">
        <v>2</v>
      </c>
      <c r="H707" s="8">
        <v>3</v>
      </c>
      <c r="I707" s="8">
        <v>4</v>
      </c>
      <c r="J707" s="8">
        <v>5</v>
      </c>
      <c r="K707" s="8">
        <v>6</v>
      </c>
      <c r="L707" s="9">
        <v>7</v>
      </c>
      <c r="N707" t="s">
        <v>206</v>
      </c>
    </row>
    <row r="708" spans="4:14" x14ac:dyDescent="0.2">
      <c r="D708" s="8">
        <v>2</v>
      </c>
      <c r="E708"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08" s="8">
        <v>1</v>
      </c>
      <c r="G708" s="8">
        <v>2</v>
      </c>
      <c r="H708" s="8">
        <v>3</v>
      </c>
      <c r="I708" s="8">
        <v>4</v>
      </c>
      <c r="J708" s="8">
        <v>5</v>
      </c>
      <c r="K708" s="8">
        <v>6</v>
      </c>
      <c r="L708" s="9">
        <v>7</v>
      </c>
    </row>
    <row r="709" spans="4:14" x14ac:dyDescent="0.2">
      <c r="D709" s="8">
        <v>3</v>
      </c>
      <c r="E709"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09" s="8">
        <v>1</v>
      </c>
      <c r="G709" s="8">
        <v>2</v>
      </c>
      <c r="H709" s="8">
        <v>3</v>
      </c>
      <c r="I709" s="8">
        <v>4</v>
      </c>
      <c r="J709" s="8">
        <v>5</v>
      </c>
      <c r="K709" s="8">
        <v>6</v>
      </c>
      <c r="L709" s="9">
        <v>7</v>
      </c>
    </row>
    <row r="710" spans="4:14" x14ac:dyDescent="0.2">
      <c r="D710" s="8">
        <v>4</v>
      </c>
      <c r="E710"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10" s="8">
        <v>1</v>
      </c>
      <c r="G710" s="8">
        <v>2</v>
      </c>
      <c r="H710" s="8">
        <v>3</v>
      </c>
      <c r="I710" s="8">
        <v>4</v>
      </c>
      <c r="J710" s="8">
        <v>5</v>
      </c>
      <c r="K710" s="8">
        <v>6</v>
      </c>
      <c r="L710" s="9">
        <v>7</v>
      </c>
    </row>
    <row r="711" spans="4:14" x14ac:dyDescent="0.2">
      <c r="D711" s="8">
        <v>5</v>
      </c>
      <c r="E711"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11" s="8">
        <v>1</v>
      </c>
      <c r="G711" s="8">
        <v>2</v>
      </c>
      <c r="H711" s="8">
        <v>3</v>
      </c>
      <c r="I711" s="8">
        <v>4</v>
      </c>
      <c r="J711" s="8">
        <v>5</v>
      </c>
      <c r="K711" s="8">
        <v>6</v>
      </c>
      <c r="L711" s="9">
        <v>7</v>
      </c>
    </row>
    <row r="712" spans="4:14" x14ac:dyDescent="0.2">
      <c r="D712" s="8">
        <v>6</v>
      </c>
      <c r="E712"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12" s="8">
        <v>1</v>
      </c>
      <c r="G712" s="8">
        <v>2</v>
      </c>
      <c r="H712" s="8">
        <v>3</v>
      </c>
      <c r="I712" s="8">
        <v>4</v>
      </c>
      <c r="J712" s="8">
        <v>5</v>
      </c>
      <c r="K712" s="8">
        <v>6</v>
      </c>
      <c r="L712" s="9">
        <v>7</v>
      </c>
    </row>
    <row r="713" spans="4:14" x14ac:dyDescent="0.2">
      <c r="D713" s="8">
        <v>7</v>
      </c>
      <c r="E713"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13" s="8">
        <v>1</v>
      </c>
      <c r="G713" s="8">
        <v>2</v>
      </c>
      <c r="H713" s="8">
        <v>3</v>
      </c>
      <c r="I713" s="8">
        <v>4</v>
      </c>
      <c r="J713" s="8">
        <v>5</v>
      </c>
      <c r="K713" s="8">
        <v>6</v>
      </c>
      <c r="L713" s="9">
        <v>7</v>
      </c>
    </row>
    <row r="714" spans="4:14" x14ac:dyDescent="0.2">
      <c r="D714" s="8">
        <v>8</v>
      </c>
      <c r="E714"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14" s="8">
        <v>1</v>
      </c>
      <c r="G714" s="8">
        <v>2</v>
      </c>
      <c r="H714" s="8">
        <v>3</v>
      </c>
      <c r="I714" s="8">
        <v>4</v>
      </c>
      <c r="J714" s="8">
        <v>5</v>
      </c>
      <c r="K714" s="8">
        <v>6</v>
      </c>
      <c r="L714" s="9">
        <v>7</v>
      </c>
    </row>
    <row r="715" spans="4:14" x14ac:dyDescent="0.2">
      <c r="D715" s="8">
        <v>9</v>
      </c>
      <c r="E715"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15" s="8">
        <v>1</v>
      </c>
      <c r="G715" s="8">
        <v>2</v>
      </c>
      <c r="H715" s="8">
        <v>3</v>
      </c>
      <c r="I715" s="8">
        <v>4</v>
      </c>
      <c r="J715" s="8">
        <v>5</v>
      </c>
      <c r="K715" s="8">
        <v>6</v>
      </c>
      <c r="L715" s="9">
        <v>7</v>
      </c>
    </row>
    <row r="716" spans="4:14" x14ac:dyDescent="0.2">
      <c r="D716" s="8">
        <v>10</v>
      </c>
      <c r="E716"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16" s="8">
        <v>1</v>
      </c>
      <c r="G716" s="8">
        <v>2</v>
      </c>
      <c r="H716" s="8">
        <v>3</v>
      </c>
      <c r="I716" s="8">
        <v>4</v>
      </c>
      <c r="J716" s="8">
        <v>5</v>
      </c>
      <c r="K716" s="8">
        <v>6</v>
      </c>
      <c r="L716" s="9">
        <v>7</v>
      </c>
    </row>
    <row r="717" spans="4:14" x14ac:dyDescent="0.2">
      <c r="D717" s="8">
        <v>11</v>
      </c>
      <c r="E717"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17" s="8">
        <v>1</v>
      </c>
      <c r="G717" s="8">
        <v>2</v>
      </c>
      <c r="H717" s="8">
        <v>3</v>
      </c>
      <c r="I717" s="8">
        <v>4</v>
      </c>
      <c r="J717" s="8">
        <v>5</v>
      </c>
      <c r="K717" s="8">
        <v>6</v>
      </c>
      <c r="L717" s="9">
        <v>7</v>
      </c>
    </row>
    <row r="718" spans="4:14" x14ac:dyDescent="0.2">
      <c r="D718" s="8">
        <v>12</v>
      </c>
      <c r="E718"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18" s="8">
        <v>1</v>
      </c>
      <c r="G718" s="8">
        <v>2</v>
      </c>
      <c r="H718" s="8">
        <v>3</v>
      </c>
      <c r="I718" s="8">
        <v>4</v>
      </c>
      <c r="J718" s="8">
        <v>5</v>
      </c>
      <c r="K718" s="8">
        <v>6</v>
      </c>
      <c r="L718" s="9">
        <v>7</v>
      </c>
    </row>
    <row r="719" spans="4:14" x14ac:dyDescent="0.2">
      <c r="D719" s="8">
        <v>13</v>
      </c>
      <c r="E719"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19" s="8">
        <v>1</v>
      </c>
      <c r="G719" s="8">
        <v>2</v>
      </c>
      <c r="H719" s="8">
        <v>3</v>
      </c>
      <c r="I719" s="8">
        <v>4</v>
      </c>
      <c r="J719" s="8">
        <v>5</v>
      </c>
      <c r="K719" s="8">
        <v>6</v>
      </c>
      <c r="L719" s="9">
        <v>7</v>
      </c>
    </row>
    <row r="720" spans="4:14" x14ac:dyDescent="0.2">
      <c r="D720" s="8">
        <v>14</v>
      </c>
      <c r="E720"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20" s="8">
        <v>1</v>
      </c>
      <c r="G720" s="8">
        <v>2</v>
      </c>
      <c r="H720" s="8">
        <v>3</v>
      </c>
      <c r="I720" s="8">
        <v>4</v>
      </c>
      <c r="J720" s="8">
        <v>5</v>
      </c>
      <c r="K720" s="8">
        <v>6</v>
      </c>
      <c r="L720" s="9">
        <v>7</v>
      </c>
    </row>
    <row r="721" spans="4:14" x14ac:dyDescent="0.2">
      <c r="D721" s="8">
        <v>15</v>
      </c>
      <c r="E721"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21" s="8">
        <v>1</v>
      </c>
      <c r="G721" s="8">
        <v>2</v>
      </c>
      <c r="H721" s="8">
        <v>3</v>
      </c>
      <c r="I721" s="8">
        <v>4</v>
      </c>
      <c r="J721" s="8">
        <v>5</v>
      </c>
      <c r="K721" s="8">
        <v>6</v>
      </c>
      <c r="L721" s="9">
        <v>7</v>
      </c>
    </row>
    <row r="722" spans="4:14" x14ac:dyDescent="0.2">
      <c r="D722" s="8">
        <v>16</v>
      </c>
      <c r="E722"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22" s="8">
        <v>1</v>
      </c>
      <c r="G722" s="8">
        <v>2</v>
      </c>
      <c r="H722" s="8">
        <v>3</v>
      </c>
      <c r="I722" s="8">
        <v>4</v>
      </c>
      <c r="J722" s="8">
        <v>5</v>
      </c>
      <c r="K722" s="8">
        <v>6</v>
      </c>
      <c r="L722" s="9">
        <v>7</v>
      </c>
    </row>
    <row r="723" spans="4:14" x14ac:dyDescent="0.2">
      <c r="D723" s="8">
        <v>17</v>
      </c>
      <c r="E723"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23" s="8">
        <v>1</v>
      </c>
      <c r="G723" s="8">
        <v>2</v>
      </c>
      <c r="H723" s="8">
        <v>3</v>
      </c>
      <c r="I723" s="8">
        <v>4</v>
      </c>
      <c r="J723" s="8">
        <v>5</v>
      </c>
      <c r="K723" s="8">
        <v>6</v>
      </c>
      <c r="L723" s="9">
        <v>7</v>
      </c>
    </row>
    <row r="724" spans="4:14" x14ac:dyDescent="0.2">
      <c r="D724" s="8">
        <v>18</v>
      </c>
      <c r="E724"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24" s="8">
        <v>1</v>
      </c>
      <c r="G724" s="8">
        <v>2</v>
      </c>
      <c r="H724" s="8">
        <v>3</v>
      </c>
      <c r="I724" s="8">
        <v>4</v>
      </c>
      <c r="J724" s="8">
        <v>5</v>
      </c>
      <c r="K724" s="8">
        <v>6</v>
      </c>
      <c r="L724" s="9">
        <v>7</v>
      </c>
    </row>
    <row r="725" spans="4:14" x14ac:dyDescent="0.2">
      <c r="D725" s="8">
        <v>19</v>
      </c>
      <c r="E725"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25" s="8">
        <v>1</v>
      </c>
      <c r="G725" s="8">
        <v>2</v>
      </c>
      <c r="H725" s="8">
        <v>3</v>
      </c>
      <c r="I725" s="8">
        <v>4</v>
      </c>
      <c r="J725" s="8">
        <v>5</v>
      </c>
      <c r="K725" s="8">
        <v>6</v>
      </c>
      <c r="L725" s="9">
        <v>7</v>
      </c>
    </row>
    <row r="726" spans="4:14" x14ac:dyDescent="0.2">
      <c r="D726" s="8">
        <v>20</v>
      </c>
      <c r="E726"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26" s="8">
        <v>1</v>
      </c>
      <c r="G726" s="8">
        <v>2</v>
      </c>
      <c r="H726" s="8">
        <v>3</v>
      </c>
      <c r="I726" s="8">
        <v>4</v>
      </c>
      <c r="J726" s="8">
        <v>5</v>
      </c>
      <c r="K726" s="8">
        <v>6</v>
      </c>
      <c r="L726" s="9">
        <v>7</v>
      </c>
    </row>
    <row r="727" spans="4:14" x14ac:dyDescent="0.2">
      <c r="D727" s="8">
        <v>21</v>
      </c>
      <c r="E727"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27" s="8">
        <v>1</v>
      </c>
      <c r="G727" s="8">
        <v>2</v>
      </c>
      <c r="H727" s="8">
        <v>3</v>
      </c>
      <c r="I727" s="8">
        <v>4</v>
      </c>
      <c r="J727" s="8">
        <v>5</v>
      </c>
      <c r="K727" s="8">
        <v>6</v>
      </c>
      <c r="L727" s="9">
        <v>7</v>
      </c>
    </row>
    <row r="728" spans="4:14" x14ac:dyDescent="0.2">
      <c r="D728" s="8">
        <v>22</v>
      </c>
      <c r="E728"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28" s="8">
        <v>1</v>
      </c>
      <c r="G728" s="8">
        <v>2</v>
      </c>
      <c r="H728" s="8">
        <v>3</v>
      </c>
      <c r="I728" s="8">
        <v>4</v>
      </c>
      <c r="J728" s="8">
        <v>5</v>
      </c>
      <c r="K728" s="8">
        <v>6</v>
      </c>
      <c r="L728" s="9">
        <v>7</v>
      </c>
    </row>
    <row r="729" spans="4:14" x14ac:dyDescent="0.2">
      <c r="D729" s="8">
        <v>23</v>
      </c>
      <c r="E729"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29" s="8">
        <v>1</v>
      </c>
      <c r="G729" s="8">
        <v>2</v>
      </c>
      <c r="H729" s="8">
        <v>3</v>
      </c>
      <c r="I729" s="8">
        <v>4</v>
      </c>
      <c r="J729" s="8">
        <v>5</v>
      </c>
      <c r="K729" s="8">
        <v>6</v>
      </c>
      <c r="L729" s="9">
        <v>7</v>
      </c>
    </row>
    <row r="730" spans="4:14" x14ac:dyDescent="0.2">
      <c r="D730" s="8">
        <v>24</v>
      </c>
      <c r="E730"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30" s="8">
        <v>1</v>
      </c>
      <c r="G730" s="8">
        <v>2</v>
      </c>
      <c r="H730" s="8">
        <v>3</v>
      </c>
      <c r="I730" s="8">
        <v>4</v>
      </c>
      <c r="J730" s="8">
        <v>5</v>
      </c>
      <c r="K730" s="8">
        <v>6</v>
      </c>
      <c r="L730" s="9">
        <v>7</v>
      </c>
    </row>
    <row r="731" spans="4:14" ht="13.5" thickBot="1" x14ac:dyDescent="0.25">
      <c r="D731" s="11">
        <v>25</v>
      </c>
      <c r="E731"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31" s="11">
        <v>1</v>
      </c>
      <c r="G731" s="11">
        <v>2</v>
      </c>
      <c r="H731" s="11">
        <v>3</v>
      </c>
      <c r="I731" s="11">
        <v>4</v>
      </c>
      <c r="J731" s="11">
        <v>5</v>
      </c>
      <c r="K731" s="11">
        <v>6</v>
      </c>
      <c r="L731" s="12">
        <v>7</v>
      </c>
    </row>
    <row r="732" spans="4:14" ht="13.5" thickBot="1" x14ac:dyDescent="0.25"/>
    <row r="733" spans="4:14" x14ac:dyDescent="0.2">
      <c r="D733" s="2" t="s">
        <v>11</v>
      </c>
      <c r="E733" s="2" t="s">
        <v>20</v>
      </c>
      <c r="F733" s="13" t="s">
        <v>12</v>
      </c>
      <c r="G733" s="13" t="s">
        <v>13</v>
      </c>
      <c r="H733" s="13" t="s">
        <v>14</v>
      </c>
      <c r="I733" s="13" t="s">
        <v>15</v>
      </c>
      <c r="J733" s="13" t="s">
        <v>16</v>
      </c>
      <c r="K733" s="13" t="s">
        <v>17</v>
      </c>
      <c r="L733" s="14" t="s">
        <v>18</v>
      </c>
      <c r="N733">
        <v>9.3000000000000007</v>
      </c>
    </row>
    <row r="734" spans="4:14" x14ac:dyDescent="0.2">
      <c r="L734" s="7"/>
      <c r="N734" t="s">
        <v>206</v>
      </c>
    </row>
    <row r="735" spans="4:14" x14ac:dyDescent="0.2">
      <c r="D735" s="8">
        <v>1</v>
      </c>
      <c r="E735"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35" s="8">
        <v>1</v>
      </c>
      <c r="G735" s="8">
        <v>2</v>
      </c>
      <c r="H735" s="8">
        <v>3</v>
      </c>
      <c r="I735" s="8">
        <v>4</v>
      </c>
      <c r="J735" s="8">
        <v>5</v>
      </c>
      <c r="K735" s="8">
        <v>6</v>
      </c>
      <c r="L735" s="9">
        <v>7</v>
      </c>
      <c r="N735" t="s">
        <v>206</v>
      </c>
    </row>
    <row r="736" spans="4:14" x14ac:dyDescent="0.2">
      <c r="D736" s="8">
        <v>2</v>
      </c>
      <c r="E736"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36" s="8">
        <v>1</v>
      </c>
      <c r="G736" s="8">
        <v>2</v>
      </c>
      <c r="H736" s="8">
        <v>3</v>
      </c>
      <c r="I736" s="8">
        <v>4</v>
      </c>
      <c r="J736" s="8">
        <v>5</v>
      </c>
      <c r="K736" s="8">
        <v>6</v>
      </c>
      <c r="L736" s="9">
        <v>7</v>
      </c>
    </row>
    <row r="737" spans="4:12" x14ac:dyDescent="0.2">
      <c r="D737" s="8">
        <v>3</v>
      </c>
      <c r="E737"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37" s="8">
        <v>1</v>
      </c>
      <c r="G737" s="8">
        <v>2</v>
      </c>
      <c r="H737" s="8">
        <v>3</v>
      </c>
      <c r="I737" s="8">
        <v>4</v>
      </c>
      <c r="J737" s="8">
        <v>5</v>
      </c>
      <c r="K737" s="8">
        <v>6</v>
      </c>
      <c r="L737" s="9">
        <v>7</v>
      </c>
    </row>
    <row r="738" spans="4:12" x14ac:dyDescent="0.2">
      <c r="D738" s="8">
        <v>4</v>
      </c>
      <c r="E738"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38" s="8">
        <v>1</v>
      </c>
      <c r="G738" s="8">
        <v>2</v>
      </c>
      <c r="H738" s="8">
        <v>3</v>
      </c>
      <c r="I738" s="8">
        <v>4</v>
      </c>
      <c r="J738" s="8">
        <v>5</v>
      </c>
      <c r="K738" s="8">
        <v>6</v>
      </c>
      <c r="L738" s="9">
        <v>7</v>
      </c>
    </row>
    <row r="739" spans="4:12" x14ac:dyDescent="0.2">
      <c r="D739" s="8">
        <v>5</v>
      </c>
      <c r="E739"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39" s="8">
        <v>1</v>
      </c>
      <c r="G739" s="8">
        <v>2</v>
      </c>
      <c r="H739" s="8">
        <v>3</v>
      </c>
      <c r="I739" s="8">
        <v>4</v>
      </c>
      <c r="J739" s="8">
        <v>5</v>
      </c>
      <c r="K739" s="8">
        <v>6</v>
      </c>
      <c r="L739" s="9">
        <v>7</v>
      </c>
    </row>
    <row r="740" spans="4:12" x14ac:dyDescent="0.2">
      <c r="D740" s="8">
        <v>6</v>
      </c>
      <c r="E740"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40" s="8">
        <v>1</v>
      </c>
      <c r="G740" s="8">
        <v>2</v>
      </c>
      <c r="H740" s="8">
        <v>3</v>
      </c>
      <c r="I740" s="8">
        <v>4</v>
      </c>
      <c r="J740" s="8">
        <v>5</v>
      </c>
      <c r="K740" s="8">
        <v>6</v>
      </c>
      <c r="L740" s="9">
        <v>7</v>
      </c>
    </row>
    <row r="741" spans="4:12" x14ac:dyDescent="0.2">
      <c r="D741" s="8">
        <v>7</v>
      </c>
      <c r="E741"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41" s="8">
        <v>1</v>
      </c>
      <c r="G741" s="8">
        <v>2</v>
      </c>
      <c r="H741" s="8">
        <v>3</v>
      </c>
      <c r="I741" s="8">
        <v>4</v>
      </c>
      <c r="J741" s="8">
        <v>5</v>
      </c>
      <c r="K741" s="8">
        <v>6</v>
      </c>
      <c r="L741" s="9">
        <v>7</v>
      </c>
    </row>
    <row r="742" spans="4:12" x14ac:dyDescent="0.2">
      <c r="D742" s="8">
        <v>8</v>
      </c>
      <c r="E742"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42" s="8">
        <v>1</v>
      </c>
      <c r="G742" s="8">
        <v>2</v>
      </c>
      <c r="H742" s="8">
        <v>3</v>
      </c>
      <c r="I742" s="8">
        <v>4</v>
      </c>
      <c r="J742" s="8">
        <v>5</v>
      </c>
      <c r="K742" s="8">
        <v>6</v>
      </c>
      <c r="L742" s="9">
        <v>7</v>
      </c>
    </row>
    <row r="743" spans="4:12" x14ac:dyDescent="0.2">
      <c r="D743" s="8">
        <v>9</v>
      </c>
      <c r="E743"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43" s="8">
        <v>1</v>
      </c>
      <c r="G743" s="8">
        <v>2</v>
      </c>
      <c r="H743" s="8">
        <v>3</v>
      </c>
      <c r="I743" s="8">
        <v>4</v>
      </c>
      <c r="J743" s="8">
        <v>5</v>
      </c>
      <c r="K743" s="8">
        <v>6</v>
      </c>
      <c r="L743" s="9">
        <v>7</v>
      </c>
    </row>
    <row r="744" spans="4:12" x14ac:dyDescent="0.2">
      <c r="D744" s="8">
        <v>10</v>
      </c>
      <c r="E744"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44" s="8">
        <v>1</v>
      </c>
      <c r="G744" s="8">
        <v>2</v>
      </c>
      <c r="H744" s="8">
        <v>3</v>
      </c>
      <c r="I744" s="8">
        <v>4</v>
      </c>
      <c r="J744" s="8">
        <v>5</v>
      </c>
      <c r="K744" s="8">
        <v>6</v>
      </c>
      <c r="L744" s="9">
        <v>7</v>
      </c>
    </row>
    <row r="745" spans="4:12" x14ac:dyDescent="0.2">
      <c r="D745" s="8">
        <v>11</v>
      </c>
      <c r="E745"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45" s="8">
        <v>1</v>
      </c>
      <c r="G745" s="8">
        <v>2</v>
      </c>
      <c r="H745" s="8">
        <v>3</v>
      </c>
      <c r="I745" s="8">
        <v>4</v>
      </c>
      <c r="J745" s="8">
        <v>5</v>
      </c>
      <c r="K745" s="8">
        <v>6</v>
      </c>
      <c r="L745" s="9">
        <v>7</v>
      </c>
    </row>
    <row r="746" spans="4:12" x14ac:dyDescent="0.2">
      <c r="D746" s="8">
        <v>12</v>
      </c>
      <c r="E746"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46" s="8">
        <v>1</v>
      </c>
      <c r="G746" s="8">
        <v>2</v>
      </c>
      <c r="H746" s="8">
        <v>3</v>
      </c>
      <c r="I746" s="8">
        <v>4</v>
      </c>
      <c r="J746" s="8">
        <v>5</v>
      </c>
      <c r="K746" s="8">
        <v>6</v>
      </c>
      <c r="L746" s="9">
        <v>7</v>
      </c>
    </row>
    <row r="747" spans="4:12" x14ac:dyDescent="0.2">
      <c r="D747" s="8">
        <v>13</v>
      </c>
      <c r="E747"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47" s="8">
        <v>1</v>
      </c>
      <c r="G747" s="8">
        <v>2</v>
      </c>
      <c r="H747" s="8">
        <v>3</v>
      </c>
      <c r="I747" s="8">
        <v>4</v>
      </c>
      <c r="J747" s="8">
        <v>5</v>
      </c>
      <c r="K747" s="8">
        <v>6</v>
      </c>
      <c r="L747" s="9">
        <v>7</v>
      </c>
    </row>
    <row r="748" spans="4:12" x14ac:dyDescent="0.2">
      <c r="D748" s="8">
        <v>14</v>
      </c>
      <c r="E748"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48" s="8">
        <v>1</v>
      </c>
      <c r="G748" s="8">
        <v>2</v>
      </c>
      <c r="H748" s="8">
        <v>3</v>
      </c>
      <c r="I748" s="8">
        <v>4</v>
      </c>
      <c r="J748" s="8">
        <v>5</v>
      </c>
      <c r="K748" s="8">
        <v>6</v>
      </c>
      <c r="L748" s="9">
        <v>7</v>
      </c>
    </row>
    <row r="749" spans="4:12" x14ac:dyDescent="0.2">
      <c r="D749" s="8">
        <v>15</v>
      </c>
      <c r="E749"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49" s="8">
        <v>1</v>
      </c>
      <c r="G749" s="8">
        <v>2</v>
      </c>
      <c r="H749" s="8">
        <v>3</v>
      </c>
      <c r="I749" s="8">
        <v>4</v>
      </c>
      <c r="J749" s="8">
        <v>5</v>
      </c>
      <c r="K749" s="8">
        <v>6</v>
      </c>
      <c r="L749" s="9">
        <v>7</v>
      </c>
    </row>
    <row r="750" spans="4:12" x14ac:dyDescent="0.2">
      <c r="D750" s="8">
        <v>16</v>
      </c>
      <c r="E750"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50" s="8">
        <v>1</v>
      </c>
      <c r="G750" s="8">
        <v>2</v>
      </c>
      <c r="H750" s="8">
        <v>3</v>
      </c>
      <c r="I750" s="8">
        <v>4</v>
      </c>
      <c r="J750" s="8">
        <v>5</v>
      </c>
      <c r="K750" s="8">
        <v>6</v>
      </c>
      <c r="L750" s="9">
        <v>7</v>
      </c>
    </row>
    <row r="751" spans="4:12" x14ac:dyDescent="0.2">
      <c r="D751" s="8">
        <v>17</v>
      </c>
      <c r="E751"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51" s="8">
        <v>1</v>
      </c>
      <c r="G751" s="8">
        <v>2</v>
      </c>
      <c r="H751" s="8">
        <v>3</v>
      </c>
      <c r="I751" s="8">
        <v>4</v>
      </c>
      <c r="J751" s="8">
        <v>5</v>
      </c>
      <c r="K751" s="8">
        <v>6</v>
      </c>
      <c r="L751" s="9">
        <v>7</v>
      </c>
    </row>
    <row r="752" spans="4:12" x14ac:dyDescent="0.2">
      <c r="D752" s="8">
        <v>18</v>
      </c>
      <c r="E752"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52" s="8">
        <v>1</v>
      </c>
      <c r="G752" s="8">
        <v>2</v>
      </c>
      <c r="H752" s="8">
        <v>3</v>
      </c>
      <c r="I752" s="8">
        <v>4</v>
      </c>
      <c r="J752" s="8">
        <v>5</v>
      </c>
      <c r="K752" s="8">
        <v>6</v>
      </c>
      <c r="L752" s="9">
        <v>7</v>
      </c>
    </row>
    <row r="753" spans="4:14" x14ac:dyDescent="0.2">
      <c r="D753" s="8">
        <v>19</v>
      </c>
      <c r="E753"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53" s="8">
        <v>1</v>
      </c>
      <c r="G753" s="8">
        <v>2</v>
      </c>
      <c r="H753" s="8">
        <v>3</v>
      </c>
      <c r="I753" s="8">
        <v>4</v>
      </c>
      <c r="J753" s="8">
        <v>5</v>
      </c>
      <c r="K753" s="8">
        <v>6</v>
      </c>
      <c r="L753" s="9">
        <v>7</v>
      </c>
    </row>
    <row r="754" spans="4:14" x14ac:dyDescent="0.2">
      <c r="D754" s="8">
        <v>20</v>
      </c>
      <c r="E754"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54" s="8">
        <v>1</v>
      </c>
      <c r="G754" s="8">
        <v>2</v>
      </c>
      <c r="H754" s="8">
        <v>3</v>
      </c>
      <c r="I754" s="8">
        <v>4</v>
      </c>
      <c r="J754" s="8">
        <v>5</v>
      </c>
      <c r="K754" s="8">
        <v>6</v>
      </c>
      <c r="L754" s="9">
        <v>7</v>
      </c>
    </row>
    <row r="755" spans="4:14" x14ac:dyDescent="0.2">
      <c r="D755" s="8">
        <v>21</v>
      </c>
      <c r="E755"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55" s="8">
        <v>1</v>
      </c>
      <c r="G755" s="8">
        <v>2</v>
      </c>
      <c r="H755" s="8">
        <v>3</v>
      </c>
      <c r="I755" s="8">
        <v>4</v>
      </c>
      <c r="J755" s="8">
        <v>5</v>
      </c>
      <c r="K755" s="8">
        <v>6</v>
      </c>
      <c r="L755" s="9">
        <v>7</v>
      </c>
    </row>
    <row r="756" spans="4:14" x14ac:dyDescent="0.2">
      <c r="D756" s="8">
        <v>22</v>
      </c>
      <c r="E756"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56" s="8">
        <v>1</v>
      </c>
      <c r="G756" s="8">
        <v>2</v>
      </c>
      <c r="H756" s="8">
        <v>3</v>
      </c>
      <c r="I756" s="8">
        <v>4</v>
      </c>
      <c r="J756" s="8">
        <v>5</v>
      </c>
      <c r="K756" s="8">
        <v>6</v>
      </c>
      <c r="L756" s="9">
        <v>7</v>
      </c>
    </row>
    <row r="757" spans="4:14" x14ac:dyDescent="0.2">
      <c r="D757" s="8">
        <v>23</v>
      </c>
      <c r="E757"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57" s="8">
        <v>1</v>
      </c>
      <c r="G757" s="8">
        <v>2</v>
      </c>
      <c r="H757" s="8">
        <v>3</v>
      </c>
      <c r="I757" s="8">
        <v>4</v>
      </c>
      <c r="J757" s="8">
        <v>5</v>
      </c>
      <c r="K757" s="8">
        <v>6</v>
      </c>
      <c r="L757" s="9">
        <v>7</v>
      </c>
    </row>
    <row r="758" spans="4:14" x14ac:dyDescent="0.2">
      <c r="D758" s="8">
        <v>24</v>
      </c>
      <c r="E758"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58" s="8">
        <v>1</v>
      </c>
      <c r="G758" s="8">
        <v>2</v>
      </c>
      <c r="H758" s="8">
        <v>3</v>
      </c>
      <c r="I758" s="8">
        <v>4</v>
      </c>
      <c r="J758" s="8">
        <v>5</v>
      </c>
      <c r="K758" s="8">
        <v>6</v>
      </c>
      <c r="L758" s="9">
        <v>7</v>
      </c>
    </row>
    <row r="759" spans="4:14" ht="13.5" thickBot="1" x14ac:dyDescent="0.25">
      <c r="D759" s="11">
        <v>25</v>
      </c>
      <c r="E759"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59" s="11">
        <v>1</v>
      </c>
      <c r="G759" s="11">
        <v>2</v>
      </c>
      <c r="H759" s="11">
        <v>3</v>
      </c>
      <c r="I759" s="11">
        <v>4</v>
      </c>
      <c r="J759" s="11">
        <v>5</v>
      </c>
      <c r="K759" s="11">
        <v>6</v>
      </c>
      <c r="L759" s="12">
        <v>7</v>
      </c>
    </row>
    <row r="760" spans="4:14" x14ac:dyDescent="0.2">
      <c r="D760" s="2"/>
      <c r="E760" s="2"/>
      <c r="F760" s="2"/>
      <c r="G760" s="2"/>
      <c r="H760" s="2"/>
      <c r="I760" s="2"/>
      <c r="J760" s="2"/>
      <c r="K760" s="2"/>
      <c r="L760" s="3"/>
      <c r="N760">
        <v>10.1</v>
      </c>
    </row>
    <row r="761" spans="4:14" x14ac:dyDescent="0.2">
      <c r="D761" t="s">
        <v>11</v>
      </c>
      <c r="E761" t="s">
        <v>19</v>
      </c>
      <c r="F761" s="5" t="s">
        <v>12</v>
      </c>
      <c r="G761" s="5" t="s">
        <v>13</v>
      </c>
      <c r="H761" s="5" t="s">
        <v>14</v>
      </c>
      <c r="I761" s="5" t="s">
        <v>15</v>
      </c>
      <c r="J761" s="5" t="s">
        <v>16</v>
      </c>
      <c r="K761" s="5" t="s">
        <v>17</v>
      </c>
      <c r="L761" s="6" t="s">
        <v>18</v>
      </c>
      <c r="N761" s="5" t="s">
        <v>206</v>
      </c>
    </row>
    <row r="762" spans="4:14" x14ac:dyDescent="0.2">
      <c r="L762" s="7"/>
      <c r="N762" t="s">
        <v>206</v>
      </c>
    </row>
    <row r="763" spans="4:14" x14ac:dyDescent="0.2">
      <c r="D763" s="8">
        <v>1</v>
      </c>
      <c r="E763"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63" s="8">
        <v>1</v>
      </c>
      <c r="G763" s="8">
        <v>2</v>
      </c>
      <c r="H763" s="8">
        <v>3</v>
      </c>
      <c r="I763" s="8">
        <v>4</v>
      </c>
      <c r="J763" s="8">
        <v>5</v>
      </c>
      <c r="K763" s="8">
        <v>6</v>
      </c>
      <c r="L763" s="9">
        <v>7</v>
      </c>
    </row>
    <row r="764" spans="4:14" x14ac:dyDescent="0.2">
      <c r="D764" s="8">
        <v>2</v>
      </c>
      <c r="E764"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64" s="8">
        <v>1</v>
      </c>
      <c r="G764" s="8">
        <v>2</v>
      </c>
      <c r="H764" s="8">
        <v>3</v>
      </c>
      <c r="I764" s="8">
        <v>4</v>
      </c>
      <c r="J764" s="8">
        <v>5</v>
      </c>
      <c r="K764" s="8">
        <v>6</v>
      </c>
      <c r="L764" s="9">
        <v>7</v>
      </c>
    </row>
    <row r="765" spans="4:14" x14ac:dyDescent="0.2">
      <c r="D765" s="8">
        <v>3</v>
      </c>
      <c r="E765"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65" s="8">
        <v>1</v>
      </c>
      <c r="G765" s="8">
        <v>2</v>
      </c>
      <c r="H765" s="8">
        <v>3</v>
      </c>
      <c r="I765" s="8">
        <v>4</v>
      </c>
      <c r="J765" s="8">
        <v>5</v>
      </c>
      <c r="K765" s="8">
        <v>6</v>
      </c>
      <c r="L765" s="9">
        <v>7</v>
      </c>
    </row>
    <row r="766" spans="4:14" x14ac:dyDescent="0.2">
      <c r="D766" s="8">
        <v>4</v>
      </c>
      <c r="E766"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66" s="8">
        <v>1</v>
      </c>
      <c r="G766" s="8">
        <v>2</v>
      </c>
      <c r="H766" s="8">
        <v>3</v>
      </c>
      <c r="I766" s="8">
        <v>4</v>
      </c>
      <c r="J766" s="8">
        <v>5</v>
      </c>
      <c r="K766" s="8">
        <v>6</v>
      </c>
      <c r="L766" s="9">
        <v>7</v>
      </c>
    </row>
    <row r="767" spans="4:14" x14ac:dyDescent="0.2">
      <c r="D767" s="8">
        <v>5</v>
      </c>
      <c r="E767"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67" s="8">
        <v>1</v>
      </c>
      <c r="G767" s="8">
        <v>2</v>
      </c>
      <c r="H767" s="8">
        <v>3</v>
      </c>
      <c r="I767" s="8">
        <v>4</v>
      </c>
      <c r="J767" s="8">
        <v>5</v>
      </c>
      <c r="K767" s="8">
        <v>6</v>
      </c>
      <c r="L767" s="9">
        <v>7</v>
      </c>
    </row>
    <row r="768" spans="4:14" x14ac:dyDescent="0.2">
      <c r="D768" s="8">
        <v>6</v>
      </c>
      <c r="E768"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68" s="8">
        <v>1</v>
      </c>
      <c r="G768" s="8">
        <v>2</v>
      </c>
      <c r="H768" s="8">
        <v>3</v>
      </c>
      <c r="I768" s="8">
        <v>4</v>
      </c>
      <c r="J768" s="8">
        <v>5</v>
      </c>
      <c r="K768" s="8">
        <v>6</v>
      </c>
      <c r="L768" s="9">
        <v>7</v>
      </c>
    </row>
    <row r="769" spans="4:12" x14ac:dyDescent="0.2">
      <c r="D769" s="8">
        <v>7</v>
      </c>
      <c r="E769"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69" s="8">
        <v>1</v>
      </c>
      <c r="G769" s="8">
        <v>2</v>
      </c>
      <c r="H769" s="8">
        <v>3</v>
      </c>
      <c r="I769" s="8">
        <v>4</v>
      </c>
      <c r="J769" s="8">
        <v>5</v>
      </c>
      <c r="K769" s="8">
        <v>6</v>
      </c>
      <c r="L769" s="9">
        <v>7</v>
      </c>
    </row>
    <row r="770" spans="4:12" x14ac:dyDescent="0.2">
      <c r="D770" s="8">
        <v>8</v>
      </c>
      <c r="E770"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70" s="8">
        <v>1</v>
      </c>
      <c r="G770" s="8">
        <v>2</v>
      </c>
      <c r="H770" s="8">
        <v>3</v>
      </c>
      <c r="I770" s="8">
        <v>4</v>
      </c>
      <c r="J770" s="8">
        <v>5</v>
      </c>
      <c r="K770" s="8">
        <v>6</v>
      </c>
      <c r="L770" s="9">
        <v>7</v>
      </c>
    </row>
    <row r="771" spans="4:12" x14ac:dyDescent="0.2">
      <c r="D771" s="8">
        <v>9</v>
      </c>
      <c r="E771"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71" s="8">
        <v>1</v>
      </c>
      <c r="G771" s="8">
        <v>2</v>
      </c>
      <c r="H771" s="8">
        <v>3</v>
      </c>
      <c r="I771" s="8">
        <v>4</v>
      </c>
      <c r="J771" s="8">
        <v>5</v>
      </c>
      <c r="K771" s="8">
        <v>6</v>
      </c>
      <c r="L771" s="9">
        <v>7</v>
      </c>
    </row>
    <row r="772" spans="4:12" x14ac:dyDescent="0.2">
      <c r="D772" s="8">
        <v>10</v>
      </c>
      <c r="E772"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72" s="8">
        <v>1</v>
      </c>
      <c r="G772" s="8">
        <v>2</v>
      </c>
      <c r="H772" s="8">
        <v>3</v>
      </c>
      <c r="I772" s="8">
        <v>4</v>
      </c>
      <c r="J772" s="8">
        <v>5</v>
      </c>
      <c r="K772" s="8">
        <v>6</v>
      </c>
      <c r="L772" s="9">
        <v>7</v>
      </c>
    </row>
    <row r="773" spans="4:12" x14ac:dyDescent="0.2">
      <c r="D773" s="8">
        <v>11</v>
      </c>
      <c r="E773"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73" s="8">
        <v>1</v>
      </c>
      <c r="G773" s="8">
        <v>2</v>
      </c>
      <c r="H773" s="8">
        <v>3</v>
      </c>
      <c r="I773" s="8">
        <v>4</v>
      </c>
      <c r="J773" s="8">
        <v>5</v>
      </c>
      <c r="K773" s="8">
        <v>6</v>
      </c>
      <c r="L773" s="9">
        <v>7</v>
      </c>
    </row>
    <row r="774" spans="4:12" x14ac:dyDescent="0.2">
      <c r="D774" s="8">
        <v>12</v>
      </c>
      <c r="E774"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74" s="8">
        <v>1</v>
      </c>
      <c r="G774" s="8">
        <v>2</v>
      </c>
      <c r="H774" s="8">
        <v>3</v>
      </c>
      <c r="I774" s="8">
        <v>4</v>
      </c>
      <c r="J774" s="8">
        <v>5</v>
      </c>
      <c r="K774" s="8">
        <v>6</v>
      </c>
      <c r="L774" s="9">
        <v>7</v>
      </c>
    </row>
    <row r="775" spans="4:12" x14ac:dyDescent="0.2">
      <c r="D775" s="8">
        <v>13</v>
      </c>
      <c r="E775"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75" s="8">
        <v>1</v>
      </c>
      <c r="G775" s="8">
        <v>2</v>
      </c>
      <c r="H775" s="8">
        <v>3</v>
      </c>
      <c r="I775" s="8">
        <v>4</v>
      </c>
      <c r="J775" s="8">
        <v>5</v>
      </c>
      <c r="K775" s="8">
        <v>6</v>
      </c>
      <c r="L775" s="9">
        <v>7</v>
      </c>
    </row>
    <row r="776" spans="4:12" x14ac:dyDescent="0.2">
      <c r="D776" s="8">
        <v>14</v>
      </c>
      <c r="E776"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76" s="8">
        <v>1</v>
      </c>
      <c r="G776" s="8">
        <v>2</v>
      </c>
      <c r="H776" s="8">
        <v>3</v>
      </c>
      <c r="I776" s="8">
        <v>4</v>
      </c>
      <c r="J776" s="8">
        <v>5</v>
      </c>
      <c r="K776" s="8">
        <v>6</v>
      </c>
      <c r="L776" s="9">
        <v>7</v>
      </c>
    </row>
    <row r="777" spans="4:12" x14ac:dyDescent="0.2">
      <c r="D777" s="8">
        <v>15</v>
      </c>
      <c r="E777"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77" s="8">
        <v>1</v>
      </c>
      <c r="G777" s="8">
        <v>2</v>
      </c>
      <c r="H777" s="8">
        <v>3</v>
      </c>
      <c r="I777" s="8">
        <v>4</v>
      </c>
      <c r="J777" s="8">
        <v>5</v>
      </c>
      <c r="K777" s="8">
        <v>6</v>
      </c>
      <c r="L777" s="9">
        <v>7</v>
      </c>
    </row>
    <row r="778" spans="4:12" x14ac:dyDescent="0.2">
      <c r="D778" s="8">
        <v>16</v>
      </c>
      <c r="E778"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78" s="8">
        <v>1</v>
      </c>
      <c r="G778" s="8">
        <v>2</v>
      </c>
      <c r="H778" s="8">
        <v>3</v>
      </c>
      <c r="I778" s="8">
        <v>4</v>
      </c>
      <c r="J778" s="8">
        <v>5</v>
      </c>
      <c r="K778" s="8">
        <v>6</v>
      </c>
      <c r="L778" s="9">
        <v>7</v>
      </c>
    </row>
    <row r="779" spans="4:12" x14ac:dyDescent="0.2">
      <c r="D779" s="8">
        <v>17</v>
      </c>
      <c r="E779"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79" s="8">
        <v>1</v>
      </c>
      <c r="G779" s="8">
        <v>2</v>
      </c>
      <c r="H779" s="8">
        <v>3</v>
      </c>
      <c r="I779" s="8">
        <v>4</v>
      </c>
      <c r="J779" s="8">
        <v>5</v>
      </c>
      <c r="K779" s="8">
        <v>6</v>
      </c>
      <c r="L779" s="9">
        <v>7</v>
      </c>
    </row>
    <row r="780" spans="4:12" x14ac:dyDescent="0.2">
      <c r="D780" s="8">
        <v>18</v>
      </c>
      <c r="E780"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80" s="8">
        <v>1</v>
      </c>
      <c r="G780" s="8">
        <v>2</v>
      </c>
      <c r="H780" s="8">
        <v>3</v>
      </c>
      <c r="I780" s="8">
        <v>4</v>
      </c>
      <c r="J780" s="8">
        <v>5</v>
      </c>
      <c r="K780" s="8">
        <v>6</v>
      </c>
      <c r="L780" s="9">
        <v>7</v>
      </c>
    </row>
    <row r="781" spans="4:12" x14ac:dyDescent="0.2">
      <c r="D781" s="8">
        <v>19</v>
      </c>
      <c r="E781"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81" s="8">
        <v>1</v>
      </c>
      <c r="G781" s="8">
        <v>2</v>
      </c>
      <c r="H781" s="8">
        <v>3</v>
      </c>
      <c r="I781" s="8">
        <v>4</v>
      </c>
      <c r="J781" s="8">
        <v>5</v>
      </c>
      <c r="K781" s="8">
        <v>6</v>
      </c>
      <c r="L781" s="9">
        <v>7</v>
      </c>
    </row>
    <row r="782" spans="4:12" x14ac:dyDescent="0.2">
      <c r="D782" s="8">
        <v>20</v>
      </c>
      <c r="E782"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82" s="8">
        <v>1</v>
      </c>
      <c r="G782" s="8">
        <v>2</v>
      </c>
      <c r="H782" s="8">
        <v>3</v>
      </c>
      <c r="I782" s="8">
        <v>4</v>
      </c>
      <c r="J782" s="8">
        <v>5</v>
      </c>
      <c r="K782" s="8">
        <v>6</v>
      </c>
      <c r="L782" s="9">
        <v>7</v>
      </c>
    </row>
    <row r="783" spans="4:12" x14ac:dyDescent="0.2">
      <c r="D783" s="8">
        <v>21</v>
      </c>
      <c r="E783"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83" s="8">
        <v>1</v>
      </c>
      <c r="G783" s="8">
        <v>2</v>
      </c>
      <c r="H783" s="8">
        <v>3</v>
      </c>
      <c r="I783" s="8">
        <v>4</v>
      </c>
      <c r="J783" s="8">
        <v>5</v>
      </c>
      <c r="K783" s="8">
        <v>6</v>
      </c>
      <c r="L783" s="9">
        <v>7</v>
      </c>
    </row>
    <row r="784" spans="4:12" x14ac:dyDescent="0.2">
      <c r="D784" s="8">
        <v>22</v>
      </c>
      <c r="E784"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84" s="8">
        <v>1</v>
      </c>
      <c r="G784" s="8">
        <v>2</v>
      </c>
      <c r="H784" s="8">
        <v>3</v>
      </c>
      <c r="I784" s="8">
        <v>4</v>
      </c>
      <c r="J784" s="8">
        <v>5</v>
      </c>
      <c r="K784" s="8">
        <v>6</v>
      </c>
      <c r="L784" s="9">
        <v>7</v>
      </c>
    </row>
    <row r="785" spans="4:14" x14ac:dyDescent="0.2">
      <c r="D785" s="8">
        <v>23</v>
      </c>
      <c r="E785"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85" s="8">
        <v>1</v>
      </c>
      <c r="G785" s="8">
        <v>2</v>
      </c>
      <c r="H785" s="8">
        <v>3</v>
      </c>
      <c r="I785" s="8">
        <v>4</v>
      </c>
      <c r="J785" s="8">
        <v>5</v>
      </c>
      <c r="K785" s="8">
        <v>6</v>
      </c>
      <c r="L785" s="9">
        <v>7</v>
      </c>
    </row>
    <row r="786" spans="4:14" x14ac:dyDescent="0.2">
      <c r="D786" s="8">
        <v>24</v>
      </c>
      <c r="E786"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86" s="8">
        <v>1</v>
      </c>
      <c r="G786" s="8">
        <v>2</v>
      </c>
      <c r="H786" s="8">
        <v>3</v>
      </c>
      <c r="I786" s="8">
        <v>4</v>
      </c>
      <c r="J786" s="8">
        <v>5</v>
      </c>
      <c r="K786" s="8">
        <v>6</v>
      </c>
      <c r="L786" s="9">
        <v>7</v>
      </c>
    </row>
    <row r="787" spans="4:14" ht="13.5" thickBot="1" x14ac:dyDescent="0.25">
      <c r="D787" s="11">
        <v>25</v>
      </c>
      <c r="E787"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87" s="11">
        <v>1</v>
      </c>
      <c r="G787" s="11">
        <v>2</v>
      </c>
      <c r="H787" s="11">
        <v>3</v>
      </c>
      <c r="I787" s="11">
        <v>4</v>
      </c>
      <c r="J787" s="11">
        <v>5</v>
      </c>
      <c r="K787" s="11">
        <v>6</v>
      </c>
      <c r="L787" s="12">
        <v>7</v>
      </c>
    </row>
    <row r="788" spans="4:14" ht="13.5" thickBot="1" x14ac:dyDescent="0.25"/>
    <row r="789" spans="4:14" x14ac:dyDescent="0.2">
      <c r="D789" s="2" t="s">
        <v>11</v>
      </c>
      <c r="E789" s="2" t="s">
        <v>20</v>
      </c>
      <c r="F789" s="13" t="s">
        <v>12</v>
      </c>
      <c r="G789" s="13" t="s">
        <v>13</v>
      </c>
      <c r="H789" s="13" t="s">
        <v>14</v>
      </c>
      <c r="I789" s="13" t="s">
        <v>15</v>
      </c>
      <c r="J789" s="13" t="s">
        <v>16</v>
      </c>
      <c r="K789" s="13" t="s">
        <v>17</v>
      </c>
      <c r="L789" s="14" t="s">
        <v>18</v>
      </c>
      <c r="N789">
        <v>10.199999999999999</v>
      </c>
    </row>
    <row r="790" spans="4:14" x14ac:dyDescent="0.2">
      <c r="L790" s="7"/>
      <c r="N790" t="s">
        <v>206</v>
      </c>
    </row>
    <row r="791" spans="4:14" x14ac:dyDescent="0.2">
      <c r="D791" s="8">
        <v>1</v>
      </c>
      <c r="E791"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91" s="8">
        <v>1</v>
      </c>
      <c r="G791" s="8">
        <v>2</v>
      </c>
      <c r="H791" s="8">
        <v>3</v>
      </c>
      <c r="I791" s="8">
        <v>4</v>
      </c>
      <c r="J791" s="8">
        <v>5</v>
      </c>
      <c r="K791" s="8">
        <v>6</v>
      </c>
      <c r="L791" s="9">
        <v>7</v>
      </c>
      <c r="N791" t="s">
        <v>206</v>
      </c>
    </row>
    <row r="792" spans="4:14" x14ac:dyDescent="0.2">
      <c r="D792" s="8">
        <v>2</v>
      </c>
      <c r="E792"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92" s="8">
        <v>1</v>
      </c>
      <c r="G792" s="8">
        <v>2</v>
      </c>
      <c r="H792" s="8">
        <v>3</v>
      </c>
      <c r="I792" s="8">
        <v>4</v>
      </c>
      <c r="J792" s="8">
        <v>5</v>
      </c>
      <c r="K792" s="8">
        <v>6</v>
      </c>
      <c r="L792" s="9">
        <v>7</v>
      </c>
    </row>
    <row r="793" spans="4:14" x14ac:dyDescent="0.2">
      <c r="D793" s="8">
        <v>3</v>
      </c>
      <c r="E793"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93" s="8">
        <v>1</v>
      </c>
      <c r="G793" s="8">
        <v>2</v>
      </c>
      <c r="H793" s="8">
        <v>3</v>
      </c>
      <c r="I793" s="8">
        <v>4</v>
      </c>
      <c r="J793" s="8">
        <v>5</v>
      </c>
      <c r="K793" s="8">
        <v>6</v>
      </c>
      <c r="L793" s="9">
        <v>7</v>
      </c>
    </row>
    <row r="794" spans="4:14" x14ac:dyDescent="0.2">
      <c r="D794" s="8">
        <v>4</v>
      </c>
      <c r="E794"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94" s="8">
        <v>1</v>
      </c>
      <c r="G794" s="8">
        <v>2</v>
      </c>
      <c r="H794" s="8">
        <v>3</v>
      </c>
      <c r="I794" s="8">
        <v>4</v>
      </c>
      <c r="J794" s="8">
        <v>5</v>
      </c>
      <c r="K794" s="8">
        <v>6</v>
      </c>
      <c r="L794" s="9">
        <v>7</v>
      </c>
    </row>
    <row r="795" spans="4:14" x14ac:dyDescent="0.2">
      <c r="D795" s="8">
        <v>5</v>
      </c>
      <c r="E795"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95" s="8">
        <v>1</v>
      </c>
      <c r="G795" s="8">
        <v>2</v>
      </c>
      <c r="H795" s="8">
        <v>3</v>
      </c>
      <c r="I795" s="8">
        <v>4</v>
      </c>
      <c r="J795" s="8">
        <v>5</v>
      </c>
      <c r="K795" s="8">
        <v>6</v>
      </c>
      <c r="L795" s="9">
        <v>7</v>
      </c>
    </row>
    <row r="796" spans="4:14" x14ac:dyDescent="0.2">
      <c r="D796" s="8">
        <v>6</v>
      </c>
      <c r="E796"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96" s="8">
        <v>1</v>
      </c>
      <c r="G796" s="8">
        <v>2</v>
      </c>
      <c r="H796" s="8">
        <v>3</v>
      </c>
      <c r="I796" s="8">
        <v>4</v>
      </c>
      <c r="J796" s="8">
        <v>5</v>
      </c>
      <c r="K796" s="8">
        <v>6</v>
      </c>
      <c r="L796" s="9">
        <v>7</v>
      </c>
    </row>
    <row r="797" spans="4:14" x14ac:dyDescent="0.2">
      <c r="D797" s="8">
        <v>7</v>
      </c>
      <c r="E797"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97" s="8">
        <v>1</v>
      </c>
      <c r="G797" s="8">
        <v>2</v>
      </c>
      <c r="H797" s="8">
        <v>3</v>
      </c>
      <c r="I797" s="8">
        <v>4</v>
      </c>
      <c r="J797" s="8">
        <v>5</v>
      </c>
      <c r="K797" s="8">
        <v>6</v>
      </c>
      <c r="L797" s="9">
        <v>7</v>
      </c>
    </row>
    <row r="798" spans="4:14" x14ac:dyDescent="0.2">
      <c r="D798" s="8">
        <v>8</v>
      </c>
      <c r="E798"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98" s="8">
        <v>1</v>
      </c>
      <c r="G798" s="8">
        <v>2</v>
      </c>
      <c r="H798" s="8">
        <v>3</v>
      </c>
      <c r="I798" s="8">
        <v>4</v>
      </c>
      <c r="J798" s="8">
        <v>5</v>
      </c>
      <c r="K798" s="8">
        <v>6</v>
      </c>
      <c r="L798" s="9">
        <v>7</v>
      </c>
    </row>
    <row r="799" spans="4:14" x14ac:dyDescent="0.2">
      <c r="D799" s="8">
        <v>9</v>
      </c>
      <c r="E799"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99" s="8">
        <v>1</v>
      </c>
      <c r="G799" s="8">
        <v>2</v>
      </c>
      <c r="H799" s="8">
        <v>3</v>
      </c>
      <c r="I799" s="8">
        <v>4</v>
      </c>
      <c r="J799" s="8">
        <v>5</v>
      </c>
      <c r="K799" s="8">
        <v>6</v>
      </c>
      <c r="L799" s="9">
        <v>7</v>
      </c>
    </row>
    <row r="800" spans="4:14" x14ac:dyDescent="0.2">
      <c r="D800" s="8">
        <v>10</v>
      </c>
      <c r="E800"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800" s="8">
        <v>1</v>
      </c>
      <c r="G800" s="8">
        <v>2</v>
      </c>
      <c r="H800" s="8">
        <v>3</v>
      </c>
      <c r="I800" s="8">
        <v>4</v>
      </c>
      <c r="J800" s="8">
        <v>5</v>
      </c>
      <c r="K800" s="8">
        <v>6</v>
      </c>
      <c r="L800" s="9">
        <v>7</v>
      </c>
    </row>
    <row r="801" spans="4:12" x14ac:dyDescent="0.2">
      <c r="D801" s="8">
        <v>11</v>
      </c>
      <c r="E801"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801" s="8">
        <v>1</v>
      </c>
      <c r="G801" s="8">
        <v>2</v>
      </c>
      <c r="H801" s="8">
        <v>3</v>
      </c>
      <c r="I801" s="8">
        <v>4</v>
      </c>
      <c r="J801" s="8">
        <v>5</v>
      </c>
      <c r="K801" s="8">
        <v>6</v>
      </c>
      <c r="L801" s="9">
        <v>7</v>
      </c>
    </row>
    <row r="802" spans="4:12" x14ac:dyDescent="0.2">
      <c r="D802" s="8">
        <v>12</v>
      </c>
      <c r="E802"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802" s="8">
        <v>1</v>
      </c>
      <c r="G802" s="8">
        <v>2</v>
      </c>
      <c r="H802" s="8">
        <v>3</v>
      </c>
      <c r="I802" s="8">
        <v>4</v>
      </c>
      <c r="J802" s="8">
        <v>5</v>
      </c>
      <c r="K802" s="8">
        <v>6</v>
      </c>
      <c r="L802" s="9">
        <v>7</v>
      </c>
    </row>
    <row r="803" spans="4:12" x14ac:dyDescent="0.2">
      <c r="D803" s="8">
        <v>13</v>
      </c>
      <c r="E803"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803" s="8">
        <v>1</v>
      </c>
      <c r="G803" s="8">
        <v>2</v>
      </c>
      <c r="H803" s="8">
        <v>3</v>
      </c>
      <c r="I803" s="8">
        <v>4</v>
      </c>
      <c r="J803" s="8">
        <v>5</v>
      </c>
      <c r="K803" s="8">
        <v>6</v>
      </c>
      <c r="L803" s="9">
        <v>7</v>
      </c>
    </row>
    <row r="804" spans="4:12" x14ac:dyDescent="0.2">
      <c r="D804" s="8">
        <v>14</v>
      </c>
      <c r="E804"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804" s="8">
        <v>1</v>
      </c>
      <c r="G804" s="8">
        <v>2</v>
      </c>
      <c r="H804" s="8">
        <v>3</v>
      </c>
      <c r="I804" s="8">
        <v>4</v>
      </c>
      <c r="J804" s="8">
        <v>5</v>
      </c>
      <c r="K804" s="8">
        <v>6</v>
      </c>
      <c r="L804" s="9">
        <v>7</v>
      </c>
    </row>
    <row r="805" spans="4:12" x14ac:dyDescent="0.2">
      <c r="D805" s="8">
        <v>15</v>
      </c>
      <c r="E805"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805" s="8">
        <v>1</v>
      </c>
      <c r="G805" s="8">
        <v>2</v>
      </c>
      <c r="H805" s="8">
        <v>3</v>
      </c>
      <c r="I805" s="8">
        <v>4</v>
      </c>
      <c r="J805" s="8">
        <v>5</v>
      </c>
      <c r="K805" s="8">
        <v>6</v>
      </c>
      <c r="L805" s="9">
        <v>7</v>
      </c>
    </row>
    <row r="806" spans="4:12" x14ac:dyDescent="0.2">
      <c r="D806" s="8">
        <v>16</v>
      </c>
      <c r="E806"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806" s="8">
        <v>1</v>
      </c>
      <c r="G806" s="8">
        <v>2</v>
      </c>
      <c r="H806" s="8">
        <v>3</v>
      </c>
      <c r="I806" s="8">
        <v>4</v>
      </c>
      <c r="J806" s="8">
        <v>5</v>
      </c>
      <c r="K806" s="8">
        <v>6</v>
      </c>
      <c r="L806" s="9">
        <v>7</v>
      </c>
    </row>
    <row r="807" spans="4:12" x14ac:dyDescent="0.2">
      <c r="D807" s="8">
        <v>17</v>
      </c>
      <c r="E807"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807" s="8">
        <v>1</v>
      </c>
      <c r="G807" s="8">
        <v>2</v>
      </c>
      <c r="H807" s="8">
        <v>3</v>
      </c>
      <c r="I807" s="8">
        <v>4</v>
      </c>
      <c r="J807" s="8">
        <v>5</v>
      </c>
      <c r="K807" s="8">
        <v>6</v>
      </c>
      <c r="L807" s="9">
        <v>7</v>
      </c>
    </row>
    <row r="808" spans="4:12" x14ac:dyDescent="0.2">
      <c r="D808" s="8">
        <v>18</v>
      </c>
      <c r="E808"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808" s="8">
        <v>1</v>
      </c>
      <c r="G808" s="8">
        <v>2</v>
      </c>
      <c r="H808" s="8">
        <v>3</v>
      </c>
      <c r="I808" s="8">
        <v>4</v>
      </c>
      <c r="J808" s="8">
        <v>5</v>
      </c>
      <c r="K808" s="8">
        <v>6</v>
      </c>
      <c r="L808" s="9">
        <v>7</v>
      </c>
    </row>
    <row r="809" spans="4:12" x14ac:dyDescent="0.2">
      <c r="D809" s="8">
        <v>19</v>
      </c>
      <c r="E809"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809" s="8">
        <v>1</v>
      </c>
      <c r="G809" s="8">
        <v>2</v>
      </c>
      <c r="H809" s="8">
        <v>3</v>
      </c>
      <c r="I809" s="8">
        <v>4</v>
      </c>
      <c r="J809" s="8">
        <v>5</v>
      </c>
      <c r="K809" s="8">
        <v>6</v>
      </c>
      <c r="L809" s="9">
        <v>7</v>
      </c>
    </row>
    <row r="810" spans="4:12" x14ac:dyDescent="0.2">
      <c r="D810" s="8">
        <v>20</v>
      </c>
      <c r="E810"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810" s="8">
        <v>1</v>
      </c>
      <c r="G810" s="8">
        <v>2</v>
      </c>
      <c r="H810" s="8">
        <v>3</v>
      </c>
      <c r="I810" s="8">
        <v>4</v>
      </c>
      <c r="J810" s="8">
        <v>5</v>
      </c>
      <c r="K810" s="8">
        <v>6</v>
      </c>
      <c r="L810" s="9">
        <v>7</v>
      </c>
    </row>
    <row r="811" spans="4:12" x14ac:dyDescent="0.2">
      <c r="D811" s="8">
        <v>21</v>
      </c>
      <c r="E811"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811" s="8">
        <v>1</v>
      </c>
      <c r="G811" s="8">
        <v>2</v>
      </c>
      <c r="H811" s="8">
        <v>3</v>
      </c>
      <c r="I811" s="8">
        <v>4</v>
      </c>
      <c r="J811" s="8">
        <v>5</v>
      </c>
      <c r="K811" s="8">
        <v>6</v>
      </c>
      <c r="L811" s="9">
        <v>7</v>
      </c>
    </row>
    <row r="812" spans="4:12" x14ac:dyDescent="0.2">
      <c r="D812" s="8">
        <v>22</v>
      </c>
      <c r="E812"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812" s="8">
        <v>1</v>
      </c>
      <c r="G812" s="8">
        <v>2</v>
      </c>
      <c r="H812" s="8">
        <v>3</v>
      </c>
      <c r="I812" s="8">
        <v>4</v>
      </c>
      <c r="J812" s="8">
        <v>5</v>
      </c>
      <c r="K812" s="8">
        <v>6</v>
      </c>
      <c r="L812" s="9">
        <v>7</v>
      </c>
    </row>
    <row r="813" spans="4:12" x14ac:dyDescent="0.2">
      <c r="D813" s="8">
        <v>23</v>
      </c>
      <c r="E813"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813" s="8">
        <v>1</v>
      </c>
      <c r="G813" s="8">
        <v>2</v>
      </c>
      <c r="H813" s="8">
        <v>3</v>
      </c>
      <c r="I813" s="8">
        <v>4</v>
      </c>
      <c r="J813" s="8">
        <v>5</v>
      </c>
      <c r="K813" s="8">
        <v>6</v>
      </c>
      <c r="L813" s="9">
        <v>7</v>
      </c>
    </row>
    <row r="814" spans="4:12" x14ac:dyDescent="0.2">
      <c r="D814" s="8">
        <v>24</v>
      </c>
      <c r="E814"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814" s="8">
        <v>1</v>
      </c>
      <c r="G814" s="8">
        <v>2</v>
      </c>
      <c r="H814" s="8">
        <v>3</v>
      </c>
      <c r="I814" s="8">
        <v>4</v>
      </c>
      <c r="J814" s="8">
        <v>5</v>
      </c>
      <c r="K814" s="8">
        <v>6</v>
      </c>
      <c r="L814" s="9">
        <v>7</v>
      </c>
    </row>
    <row r="815" spans="4:12" ht="13.5" thickBot="1" x14ac:dyDescent="0.25">
      <c r="D815" s="11">
        <v>25</v>
      </c>
      <c r="E815"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815" s="11">
        <v>1</v>
      </c>
      <c r="G815" s="11">
        <v>2</v>
      </c>
      <c r="H815" s="11">
        <v>3</v>
      </c>
      <c r="I815" s="11">
        <v>4</v>
      </c>
      <c r="J815" s="11">
        <v>5</v>
      </c>
      <c r="K815" s="11">
        <v>6</v>
      </c>
      <c r="L815" s="12">
        <v>7</v>
      </c>
    </row>
    <row r="816" spans="4:12" ht="13.5" thickBot="1" x14ac:dyDescent="0.25"/>
    <row r="817" spans="4:14" x14ac:dyDescent="0.2">
      <c r="D817" s="2" t="s">
        <v>11</v>
      </c>
      <c r="E817" s="2" t="s">
        <v>20</v>
      </c>
      <c r="F817" s="13" t="s">
        <v>12</v>
      </c>
      <c r="G817" s="13" t="s">
        <v>13</v>
      </c>
      <c r="H817" s="13" t="s">
        <v>14</v>
      </c>
      <c r="I817" s="13" t="s">
        <v>15</v>
      </c>
      <c r="J817" s="13" t="s">
        <v>16</v>
      </c>
      <c r="K817" s="13" t="s">
        <v>17</v>
      </c>
      <c r="L817" s="14" t="s">
        <v>18</v>
      </c>
      <c r="N817">
        <v>10.3</v>
      </c>
    </row>
    <row r="818" spans="4:14" x14ac:dyDescent="0.2">
      <c r="L818" s="7"/>
      <c r="N818" t="s">
        <v>206</v>
      </c>
    </row>
    <row r="819" spans="4:14" x14ac:dyDescent="0.2">
      <c r="D819" s="8">
        <v>1</v>
      </c>
      <c r="E819"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819" s="8">
        <v>1</v>
      </c>
      <c r="G819" s="8">
        <v>2</v>
      </c>
      <c r="H819" s="8">
        <v>3</v>
      </c>
      <c r="I819" s="8">
        <v>4</v>
      </c>
      <c r="J819" s="8">
        <v>5</v>
      </c>
      <c r="K819" s="8">
        <v>6</v>
      </c>
      <c r="L819" s="9">
        <v>7</v>
      </c>
      <c r="N819" t="s">
        <v>206</v>
      </c>
    </row>
    <row r="820" spans="4:14" x14ac:dyDescent="0.2">
      <c r="D820" s="8">
        <v>2</v>
      </c>
      <c r="E820"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820" s="8">
        <v>1</v>
      </c>
      <c r="G820" s="8">
        <v>2</v>
      </c>
      <c r="H820" s="8">
        <v>3</v>
      </c>
      <c r="I820" s="8">
        <v>4</v>
      </c>
      <c r="J820" s="8">
        <v>5</v>
      </c>
      <c r="K820" s="8">
        <v>6</v>
      </c>
      <c r="L820" s="9">
        <v>7</v>
      </c>
    </row>
    <row r="821" spans="4:14" x14ac:dyDescent="0.2">
      <c r="D821" s="8">
        <v>3</v>
      </c>
      <c r="E821"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821" s="8">
        <v>1</v>
      </c>
      <c r="G821" s="8">
        <v>2</v>
      </c>
      <c r="H821" s="8">
        <v>3</v>
      </c>
      <c r="I821" s="8">
        <v>4</v>
      </c>
      <c r="J821" s="8">
        <v>5</v>
      </c>
      <c r="K821" s="8">
        <v>6</v>
      </c>
      <c r="L821" s="9">
        <v>7</v>
      </c>
    </row>
    <row r="822" spans="4:14" x14ac:dyDescent="0.2">
      <c r="D822" s="8">
        <v>4</v>
      </c>
      <c r="E822"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822" s="8">
        <v>1</v>
      </c>
      <c r="G822" s="8">
        <v>2</v>
      </c>
      <c r="H822" s="8">
        <v>3</v>
      </c>
      <c r="I822" s="8">
        <v>4</v>
      </c>
      <c r="J822" s="8">
        <v>5</v>
      </c>
      <c r="K822" s="8">
        <v>6</v>
      </c>
      <c r="L822" s="9">
        <v>7</v>
      </c>
    </row>
    <row r="823" spans="4:14" x14ac:dyDescent="0.2">
      <c r="D823" s="8">
        <v>5</v>
      </c>
      <c r="E823"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823" s="8">
        <v>1</v>
      </c>
      <c r="G823" s="8">
        <v>2</v>
      </c>
      <c r="H823" s="8">
        <v>3</v>
      </c>
      <c r="I823" s="8">
        <v>4</v>
      </c>
      <c r="J823" s="8">
        <v>5</v>
      </c>
      <c r="K823" s="8">
        <v>6</v>
      </c>
      <c r="L823" s="9">
        <v>7</v>
      </c>
    </row>
    <row r="824" spans="4:14" x14ac:dyDescent="0.2">
      <c r="D824" s="8">
        <v>6</v>
      </c>
      <c r="E824"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824" s="8">
        <v>1</v>
      </c>
      <c r="G824" s="8">
        <v>2</v>
      </c>
      <c r="H824" s="8">
        <v>3</v>
      </c>
      <c r="I824" s="8">
        <v>4</v>
      </c>
      <c r="J824" s="8">
        <v>5</v>
      </c>
      <c r="K824" s="8">
        <v>6</v>
      </c>
      <c r="L824" s="9">
        <v>7</v>
      </c>
    </row>
    <row r="825" spans="4:14" x14ac:dyDescent="0.2">
      <c r="D825" s="8">
        <v>7</v>
      </c>
      <c r="E825"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825" s="8">
        <v>1</v>
      </c>
      <c r="G825" s="8">
        <v>2</v>
      </c>
      <c r="H825" s="8">
        <v>3</v>
      </c>
      <c r="I825" s="8">
        <v>4</v>
      </c>
      <c r="J825" s="8">
        <v>5</v>
      </c>
      <c r="K825" s="8">
        <v>6</v>
      </c>
      <c r="L825" s="9">
        <v>7</v>
      </c>
    </row>
    <row r="826" spans="4:14" x14ac:dyDescent="0.2">
      <c r="D826" s="8">
        <v>8</v>
      </c>
      <c r="E826"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826" s="8">
        <v>1</v>
      </c>
      <c r="G826" s="8">
        <v>2</v>
      </c>
      <c r="H826" s="8">
        <v>3</v>
      </c>
      <c r="I826" s="8">
        <v>4</v>
      </c>
      <c r="J826" s="8">
        <v>5</v>
      </c>
      <c r="K826" s="8">
        <v>6</v>
      </c>
      <c r="L826" s="9">
        <v>7</v>
      </c>
    </row>
    <row r="827" spans="4:14" x14ac:dyDescent="0.2">
      <c r="D827" s="8">
        <v>9</v>
      </c>
      <c r="E827"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827" s="8">
        <v>1</v>
      </c>
      <c r="G827" s="8">
        <v>2</v>
      </c>
      <c r="H827" s="8">
        <v>3</v>
      </c>
      <c r="I827" s="8">
        <v>4</v>
      </c>
      <c r="J827" s="8">
        <v>5</v>
      </c>
      <c r="K827" s="8">
        <v>6</v>
      </c>
      <c r="L827" s="9">
        <v>7</v>
      </c>
    </row>
    <row r="828" spans="4:14" x14ac:dyDescent="0.2">
      <c r="D828" s="8">
        <v>10</v>
      </c>
      <c r="E828"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828" s="8">
        <v>1</v>
      </c>
      <c r="G828" s="8">
        <v>2</v>
      </c>
      <c r="H828" s="8">
        <v>3</v>
      </c>
      <c r="I828" s="8">
        <v>4</v>
      </c>
      <c r="J828" s="8">
        <v>5</v>
      </c>
      <c r="K828" s="8">
        <v>6</v>
      </c>
      <c r="L828" s="9">
        <v>7</v>
      </c>
    </row>
    <row r="829" spans="4:14" x14ac:dyDescent="0.2">
      <c r="D829" s="8">
        <v>11</v>
      </c>
      <c r="E829"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829" s="8">
        <v>1</v>
      </c>
      <c r="G829" s="8">
        <v>2</v>
      </c>
      <c r="H829" s="8">
        <v>3</v>
      </c>
      <c r="I829" s="8">
        <v>4</v>
      </c>
      <c r="J829" s="8">
        <v>5</v>
      </c>
      <c r="K829" s="8">
        <v>6</v>
      </c>
      <c r="L829" s="9">
        <v>7</v>
      </c>
    </row>
    <row r="830" spans="4:14" x14ac:dyDescent="0.2">
      <c r="D830" s="8">
        <v>12</v>
      </c>
      <c r="E830"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830" s="8">
        <v>1</v>
      </c>
      <c r="G830" s="8">
        <v>2</v>
      </c>
      <c r="H830" s="8">
        <v>3</v>
      </c>
      <c r="I830" s="8">
        <v>4</v>
      </c>
      <c r="J830" s="8">
        <v>5</v>
      </c>
      <c r="K830" s="8">
        <v>6</v>
      </c>
      <c r="L830" s="9">
        <v>7</v>
      </c>
    </row>
    <row r="831" spans="4:14" x14ac:dyDescent="0.2">
      <c r="D831" s="8">
        <v>13</v>
      </c>
      <c r="E831"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831" s="8">
        <v>1</v>
      </c>
      <c r="G831" s="8">
        <v>2</v>
      </c>
      <c r="H831" s="8">
        <v>3</v>
      </c>
      <c r="I831" s="8">
        <v>4</v>
      </c>
      <c r="J831" s="8">
        <v>5</v>
      </c>
      <c r="K831" s="8">
        <v>6</v>
      </c>
      <c r="L831" s="9">
        <v>7</v>
      </c>
    </row>
    <row r="832" spans="4:14" x14ac:dyDescent="0.2">
      <c r="D832" s="8">
        <v>14</v>
      </c>
      <c r="E832"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832" s="8">
        <v>1</v>
      </c>
      <c r="G832" s="8">
        <v>2</v>
      </c>
      <c r="H832" s="8">
        <v>3</v>
      </c>
      <c r="I832" s="8">
        <v>4</v>
      </c>
      <c r="J832" s="8">
        <v>5</v>
      </c>
      <c r="K832" s="8">
        <v>6</v>
      </c>
      <c r="L832" s="9">
        <v>7</v>
      </c>
    </row>
    <row r="833" spans="4:12" x14ac:dyDescent="0.2">
      <c r="D833" s="8">
        <v>15</v>
      </c>
      <c r="E833"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833" s="8">
        <v>1</v>
      </c>
      <c r="G833" s="8">
        <v>2</v>
      </c>
      <c r="H833" s="8">
        <v>3</v>
      </c>
      <c r="I833" s="8">
        <v>4</v>
      </c>
      <c r="J833" s="8">
        <v>5</v>
      </c>
      <c r="K833" s="8">
        <v>6</v>
      </c>
      <c r="L833" s="9">
        <v>7</v>
      </c>
    </row>
    <row r="834" spans="4:12" x14ac:dyDescent="0.2">
      <c r="D834" s="8">
        <v>16</v>
      </c>
      <c r="E834"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834" s="8">
        <v>1</v>
      </c>
      <c r="G834" s="8">
        <v>2</v>
      </c>
      <c r="H834" s="8">
        <v>3</v>
      </c>
      <c r="I834" s="8">
        <v>4</v>
      </c>
      <c r="J834" s="8">
        <v>5</v>
      </c>
      <c r="K834" s="8">
        <v>6</v>
      </c>
      <c r="L834" s="9">
        <v>7</v>
      </c>
    </row>
    <row r="835" spans="4:12" x14ac:dyDescent="0.2">
      <c r="D835" s="8">
        <v>17</v>
      </c>
      <c r="E835"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835" s="8">
        <v>1</v>
      </c>
      <c r="G835" s="8">
        <v>2</v>
      </c>
      <c r="H835" s="8">
        <v>3</v>
      </c>
      <c r="I835" s="8">
        <v>4</v>
      </c>
      <c r="J835" s="8">
        <v>5</v>
      </c>
      <c r="K835" s="8">
        <v>6</v>
      </c>
      <c r="L835" s="9">
        <v>7</v>
      </c>
    </row>
    <row r="836" spans="4:12" x14ac:dyDescent="0.2">
      <c r="D836" s="8">
        <v>18</v>
      </c>
      <c r="E836"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836" s="8">
        <v>1</v>
      </c>
      <c r="G836" s="8">
        <v>2</v>
      </c>
      <c r="H836" s="8">
        <v>3</v>
      </c>
      <c r="I836" s="8">
        <v>4</v>
      </c>
      <c r="J836" s="8">
        <v>5</v>
      </c>
      <c r="K836" s="8">
        <v>6</v>
      </c>
      <c r="L836" s="9">
        <v>7</v>
      </c>
    </row>
    <row r="837" spans="4:12" x14ac:dyDescent="0.2">
      <c r="D837" s="8">
        <v>19</v>
      </c>
      <c r="E837"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837" s="8">
        <v>1</v>
      </c>
      <c r="G837" s="8">
        <v>2</v>
      </c>
      <c r="H837" s="8">
        <v>3</v>
      </c>
      <c r="I837" s="8">
        <v>4</v>
      </c>
      <c r="J837" s="8">
        <v>5</v>
      </c>
      <c r="K837" s="8">
        <v>6</v>
      </c>
      <c r="L837" s="9">
        <v>7</v>
      </c>
    </row>
    <row r="838" spans="4:12" x14ac:dyDescent="0.2">
      <c r="D838" s="8">
        <v>20</v>
      </c>
      <c r="E838"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838" s="8">
        <v>1</v>
      </c>
      <c r="G838" s="8">
        <v>2</v>
      </c>
      <c r="H838" s="8">
        <v>3</v>
      </c>
      <c r="I838" s="8">
        <v>4</v>
      </c>
      <c r="J838" s="8">
        <v>5</v>
      </c>
      <c r="K838" s="8">
        <v>6</v>
      </c>
      <c r="L838" s="9">
        <v>7</v>
      </c>
    </row>
    <row r="839" spans="4:12" x14ac:dyDescent="0.2">
      <c r="D839" s="8">
        <v>21</v>
      </c>
      <c r="E839"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839" s="8">
        <v>1</v>
      </c>
      <c r="G839" s="8">
        <v>2</v>
      </c>
      <c r="H839" s="8">
        <v>3</v>
      </c>
      <c r="I839" s="8">
        <v>4</v>
      </c>
      <c r="J839" s="8">
        <v>5</v>
      </c>
      <c r="K839" s="8">
        <v>6</v>
      </c>
      <c r="L839" s="9">
        <v>7</v>
      </c>
    </row>
    <row r="840" spans="4:12" x14ac:dyDescent="0.2">
      <c r="D840" s="8">
        <v>22</v>
      </c>
      <c r="E840"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840" s="8">
        <v>1</v>
      </c>
      <c r="G840" s="8">
        <v>2</v>
      </c>
      <c r="H840" s="8">
        <v>3</v>
      </c>
      <c r="I840" s="8">
        <v>4</v>
      </c>
      <c r="J840" s="8">
        <v>5</v>
      </c>
      <c r="K840" s="8">
        <v>6</v>
      </c>
      <c r="L840" s="9">
        <v>7</v>
      </c>
    </row>
    <row r="841" spans="4:12" x14ac:dyDescent="0.2">
      <c r="D841" s="8">
        <v>23</v>
      </c>
      <c r="E841"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841" s="8">
        <v>1</v>
      </c>
      <c r="G841" s="8">
        <v>2</v>
      </c>
      <c r="H841" s="8">
        <v>3</v>
      </c>
      <c r="I841" s="8">
        <v>4</v>
      </c>
      <c r="J841" s="8">
        <v>5</v>
      </c>
      <c r="K841" s="8">
        <v>6</v>
      </c>
      <c r="L841" s="9">
        <v>7</v>
      </c>
    </row>
    <row r="842" spans="4:12" x14ac:dyDescent="0.2">
      <c r="D842" s="8">
        <v>24</v>
      </c>
      <c r="E842"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842" s="8">
        <v>1</v>
      </c>
      <c r="G842" s="8">
        <v>2</v>
      </c>
      <c r="H842" s="8">
        <v>3</v>
      </c>
      <c r="I842" s="8">
        <v>4</v>
      </c>
      <c r="J842" s="8">
        <v>5</v>
      </c>
      <c r="K842" s="8">
        <v>6</v>
      </c>
      <c r="L842" s="9">
        <v>7</v>
      </c>
    </row>
    <row r="843" spans="4:12" ht="13.5" thickBot="1" x14ac:dyDescent="0.25">
      <c r="D843" s="11">
        <v>25</v>
      </c>
      <c r="E843"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843" s="11">
        <v>1</v>
      </c>
      <c r="G843" s="11">
        <v>2</v>
      </c>
      <c r="H843" s="11">
        <v>3</v>
      </c>
      <c r="I843" s="11">
        <v>4</v>
      </c>
      <c r="J843" s="11">
        <v>5</v>
      </c>
      <c r="K843" s="11">
        <v>6</v>
      </c>
      <c r="L843" s="12">
        <v>7</v>
      </c>
    </row>
  </sheetData>
  <sheetProtection algorithmName="SHA-512" hashValue="rBaldqlvXvr7d2nMMFFyRbgwSj/D3s0MkeCc+rsYOWlx+iODWSjh1fmRPJTNuklINnj3cabbDQRKo22P4fWolA==" saltValue="mj8Mi4AdAPXYwnTAqgmmhA==" spinCount="100000" sheet="1" objects="1" scenarios="1"/>
  <mergeCells count="1">
    <mergeCell ref="Q28:U35"/>
  </mergeCells>
  <phoneticPr fontId="5" type="noConversion"/>
  <pageMargins left="0.78740157499999996" right="0.78740157499999996" top="0.984251969" bottom="0.984251969" header="0.4921259845" footer="0.4921259845"/>
  <pageSetup paperSize="9" orientation="portrait" r:id="rId1"/>
  <headerFooter alignWithMargins="0"/>
  <tableParts count="5">
    <tablePart r:id="rId2"/>
    <tablePart r:id="rId3"/>
    <tablePart r:id="rId4"/>
    <tablePart r:id="rId5"/>
    <tablePart r:id="rId6"/>
  </tableParts>
</worksheet>
</file>

<file path=docProps/app.xml><?xml version="1.0" encoding="utf-8"?>
<Properties xmlns="http://schemas.openxmlformats.org/officeDocument/2006/extended-properties" xmlns:vt="http://schemas.openxmlformats.org/officeDocument/2006/docPropsVTypes">
  <TotalTime>0</TotalTime>
  <Application>Microsoft Excel</Application>
  <DocSecurity>0</DocSecurity>
  <ScaleCrop>false</ScaleCrop>
  <HeadingPairs>
    <vt:vector size="4" baseType="variant">
      <vt:variant>
        <vt:lpstr>Arbeitsblätter</vt:lpstr>
      </vt:variant>
      <vt:variant>
        <vt:i4>5</vt:i4>
      </vt:variant>
      <vt:variant>
        <vt:lpstr>Benannte Bereiche</vt:lpstr>
      </vt:variant>
      <vt:variant>
        <vt:i4>2</vt:i4>
      </vt:variant>
    </vt:vector>
  </HeadingPairs>
  <TitlesOfParts>
    <vt:vector size="7" baseType="lpstr">
      <vt:lpstr>Dokumentationshilfe</vt:lpstr>
      <vt:lpstr>Zielwerte im A4-Format</vt:lpstr>
      <vt:lpstr>Rechnungshilfen</vt:lpstr>
      <vt:lpstr>Qualabtoleranzen&amp;Einheiten</vt:lpstr>
      <vt:lpstr>Hilfstabelle</vt:lpstr>
      <vt:lpstr>Dokumentationshilfe!Druckbereich</vt:lpstr>
      <vt:lpstr>Dokumentationshilfe!Drucktitel</vt:lpstr>
    </vt:vector>
  </TitlesOfParts>
  <Company>Polymed Medical Center</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Simone Grossmann</dc:creator>
  <cp:lastModifiedBy>Jolyne Mastai</cp:lastModifiedBy>
  <cp:lastPrinted>2024-02-22T13:27:13Z</cp:lastPrinted>
  <dcterms:created xsi:type="dcterms:W3CDTF">2005-09-09T12:29:27Z</dcterms:created>
  <dcterms:modified xsi:type="dcterms:W3CDTF">2026-06-15T07:02:21Z</dcterms:modified>
</cp:coreProperties>
</file>