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410348B\Zielwerte\"/>
    </mc:Choice>
  </mc:AlternateContent>
  <xr:revisionPtr revIDLastSave="0" documentId="8_{29B45D04-1ADB-4612-A29E-BE32ACE64729}"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V79" i="1" a="1"/>
  <c r="AV79" i="1" s="1"/>
  <c r="AT83" i="1" s="1" a="1"/>
  <c r="AT83" i="1" s="1"/>
  <c r="A4"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D43" i="1" a="1"/>
  <c r="AD43" i="1" s="1"/>
  <c r="AB47" i="1" s="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F119" i="1"/>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51" i="1"/>
  <c r="V151" i="1"/>
  <c r="D151" i="1"/>
  <c r="AN115" i="1"/>
  <c r="V115" i="1"/>
  <c r="D115" i="1"/>
  <c r="AN79" i="1"/>
  <c r="V79" i="1"/>
  <c r="D79" i="1"/>
  <c r="AN43" i="1"/>
  <c r="V43" i="1"/>
  <c r="D43" i="1"/>
  <c r="AN7" i="1"/>
  <c r="V7" i="1"/>
  <c r="B10" i="1"/>
  <c r="D17" i="4" l="1"/>
  <c r="D15" i="4"/>
  <c r="C8" i="4"/>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<sst xmlns="http://schemas.openxmlformats.org/spreadsheetml/2006/main" count="1193" uniqueCount="279">
  <si>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</si>
  <si>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</si>
  <si>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</si>
  <si>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</si>
  <si>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</si>
  <si>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</si>
  <si>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</si>
  <si>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</si>
  <si>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</si>
  <si>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</si>
  <si>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</si>
  <si>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</si>
  <si>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</si>
  <si>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</si>
  <si>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</si>
  <si>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</si>
  <si>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</si>
  <si>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</si>
  <si>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</si>
  <si>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</si>
  <si>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</si>
  <si>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</si>
  <si>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</si>
  <si>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</si>
  <si>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</si>
  <si>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</si>
  <si>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</si>
  <si>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</si>
  <si>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</si>
  <si>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</si>
  <si>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</si>
  <si>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</si>
  <si>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</si>
  <si>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</si>
  <si>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</si>
  <si>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</si>
  <si>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</si>
  <si>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</si>
  <si>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</si>
  <si>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</si>
  <si>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</si>
  <si>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</si>
  <si>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</si>
  <si>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</si>
  <si>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</si>
  <si>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</si>
  <si>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</si>
  <si>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</si>
  <si>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</si>
  <si>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</si>
  <si>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</si>
  <si>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</si>
  <si>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</si>
  <si>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</si>
  <si>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</si>
  <si>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</si>
  <si>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</si>
  <si>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</si>
  <si>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</si>
  <si>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</si>
  <si>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</si>
  <si>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</si>
  <si>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</si>
  <si>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</si>
  <si>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</si>
  <si>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</si>
  <si>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</si>
  <si>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</si>
  <si>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</si>
  <si>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</si>
  <si>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</si>
  <si>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</si>
  <si>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</si>
  <si>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</si>
  <si>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</si>
  <si>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</si>
  <si>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</si>
  <si>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</si>
  <si>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</si>
  <si>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</si>
  <si>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</si>
  <si>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</si>
  <si>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</si>
  <si>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</si>
  <si>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</si>
  <si>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</si>
  <si>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</si>
  <si>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</si>
  <si>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</si>
  <si>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</si>
  <si>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</si>
  <si>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</si>
  <si>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</si>
  <si>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</si>
  <si>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</si>
  <si>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</si>
  <si>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</si>
  <si>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</si>
  <si>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</si>
  <si>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</si>
  <si>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</si>
  <si>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</si>
  <si>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</si>
  <si>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</si>
  <si>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</si>
  <si>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</si>
  <si>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</si>
  <si>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</si>
  <si>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</si>
  <si>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</si>
  <si>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</si>
  <si>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</si>
  <si>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</si>
  <si>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</si>
  <si>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</si>
  <si>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</si>
  <si>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</si>
  <si>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</si>
  <si>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</si>
  <si>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</si>
  <si>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</si>
  <si>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</si>
  <si>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</si>
  <si>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</si>
  <si>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</si>
  <si>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</si>
  <si>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</si>
  <si>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</si>
  <si>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</si>
  <si>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</si>
  <si>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</si>
  <si>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</si>
  <si>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</si>
  <si>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</si>
  <si>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</si>
  <si>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</si>
  <si>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</si>
  <si>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</si>
  <si>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</si>
  <si>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</si>
  <si>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</si>
  <si>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</si>
  <si>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</si>
  <si>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</si>
  <si>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</si>
  <si>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</si>
  <si>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</si>
  <si>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</si>
  <si>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</si>
  <si>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</si>
  <si>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</si>
  <si>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</si>
  <si>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</si>
  <si>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</si>
  <si>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</si>
  <si>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</si>
  <si>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</si>
  <si>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</si>
  <si>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</si>
  <si>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</si>
  <si>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</si>
  <si>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</si>
  <si>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</si>
  <si>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</si>
  <si>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</si>
  <si>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</si>
  <si>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</si>
  <si>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</si>
  <si>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</si>
  <si>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</si>
  <si>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</si>
  <si>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</si>
  <si>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</si>
  <si>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</si>
  <si>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</si>
  <si>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</si>
  <si>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</si>
  <si>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</si>
  <si>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</si>
  <si>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</si>
  <si>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</si>
  <si>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</si>
  <si>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</si>
  <si>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</si>
  <si>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</si>
  <si>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</si>
  <si>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</si>
  <si>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</si>
  <si>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</si>
  <si>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</si>
  <si>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</si>
  <si>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</si>
  <si>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</si>
  <si>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</si>
  <si>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</si>
  <si>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</si>
  <si>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</si>
  <si>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</si>
  <si>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</si>
  <si>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</si>
  <si>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</si>
  <si>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</si>
  <si>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</si>
  <si>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</si>
  <si>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</si>
  <si>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</si>
  <si>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</si>
  <si>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</si>
  <si>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</si>
  <si>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</si>
  <si>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</si>
  <si>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</si>
  <si>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</si>
  <si>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</si>
  <si>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</si>
  <si>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</si>
  <si>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</si>
  <si>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</si>
  <si>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</si>
  <si>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</si>
  <si>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</si>
  <si>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</si>
  <si>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</si>
  <si>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</si>
  <si>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</si>
  <si>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</si>
  <si>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</si>
  <si>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</si>
  <si>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</si>
  <si>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</si>
  <si>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</si>
  <si>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</si>
  <si>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</si>
  <si>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</si>
  <si>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</si>
  <si>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</si>
  <si>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</si>
  <si>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</si>
  <si>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</si>
  <si>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</si>
  <si>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</si>
  <si>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</si>
  <si>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</si>
  <si>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</si>
  <si>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</si>
  <si>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</si>
  <si>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</si>
  <si>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</si>
  <si>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</si>
  <si>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</si>
  <si>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</si>
  <si>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</si>
  <si>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</si>
  <si>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</si>
  <si>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</si>
  <si>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</si>
  <si>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</si>
  <si>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</si>
  <si>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</si>
  <si>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</si>
  <si>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</si>
  <si>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</si>
  <si>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</si>
  <si>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</si>
  <si>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</si>
  <si>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</si>
  <si>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2410348B</t>
  </si>
  <si>
    <t>Lot: TNVCD36X, TNVCD39X</t>
  </si>
  <si>
    <t>Lot: TNVCD40X, TNVDD47X</t>
  </si>
  <si>
    <t>Lot: TNVFD58X, TNVHD63X, TNVXD77X</t>
  </si>
  <si>
    <t>Lot: TNWAE05X</t>
  </si>
  <si>
    <t>NT-proBNP</t>
  </si>
  <si>
    <t>Lot: NBWCD34G, NBVGC94G</t>
  </si>
  <si>
    <t>Lot: NBVXD03G, NBWAD20G, NBVDC79G, NBVEC82G, NBVFC87G</t>
  </si>
  <si>
    <t>Lot: DDVBC37F</t>
  </si>
  <si>
    <t>Lot: DDVDC42F</t>
  </si>
  <si>
    <t>Lot: DDVEC45F, DDVGC50F</t>
  </si>
  <si>
    <t>Lot: DDVFC48F, DDVLC65F</t>
  </si>
  <si>
    <t>Lot: DDVXC56F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</si>
</sst>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9"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2"/>
      <color rgb="FFFF0000"/>
      <name val="Arial"/>
      <family val="2"/>
    </font>
    <font>
      <b/>
      <sz val="9"/>
      <color rgb="FFFF0000"/>
      <name val="Arial"/>
      <family val="2"/>
    </font>
    <font>
      <b/>
      <sz val="7"/>
      <color rgb="FFFF000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quotePrefix="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15" fillId="3" borderId="0" xfId="0" applyFont="1" applyFill="1" applyBorder="1" applyAlignment="1" applyProtection="1">
      <alignment horizontal="center" vertical="center"/>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17" fillId="0" borderId="25" xfId="0" quotePrefix="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0" xfId="0" applyFont="1" applyBorder="1" applyAlignment="1">
      <alignment horizontal="center"/>
    </xf>
    <xf numFmtId="0" fontId="28" fillId="0" borderId="27"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35" fillId="2" borderId="21" xfId="0" applyFont="1" applyFill="1" applyBorder="1" applyAlignment="1" applyProtection="1">
      <alignment horizontal="center" vertical="center" wrapText="1"/>
    </xf>
    <xf numFmtId="166" fontId="17" fillId="0" borderId="25" xfId="0" applyNumberFormat="1" applyFont="1" applyBorder="1" applyAlignment="1" applyProtection="1">
      <alignment horizontal="right" vertical="center"/>
    </xf>
    <xf numFmtId="166" fontId="2" fillId="0" borderId="21" xfId="0" quotePrefix="1"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0" fontId="35" fillId="2" borderId="2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35" fillId="2" borderId="36" xfId="0" applyFont="1" applyFill="1" applyBorder="1" applyAlignment="1" applyProtection="1">
      <alignment horizontal="center" vertical="center" wrapText="1"/>
    </xf>
    <xf numFmtId="0" fontId="36" fillId="2" borderId="21" xfId="0" applyFont="1" applyFill="1" applyBorder="1" applyAlignment="1" applyProtection="1">
      <alignment horizontal="center" vertical="center" wrapText="1"/>
    </xf>
    <xf numFmtId="0" fontId="36" fillId="2" borderId="22" xfId="0"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wrapText="1"/>
    </xf>
    <xf numFmtId="0" fontId="36" fillId="2" borderId="36" xfId="0" applyFont="1" applyFill="1" applyBorder="1" applyAlignment="1" applyProtection="1">
      <alignment horizontal="center" vertical="center" wrapText="1"/>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37" fillId="2" borderId="21" xfId="0" applyFont="1" applyFill="1" applyBorder="1" applyAlignment="1" applyProtection="1">
      <alignment horizontal="center" vertical="center" wrapText="1"/>
    </xf>
    <xf numFmtId="0" fontId="37" fillId="2" borderId="22" xfId="0" applyFont="1" applyFill="1" applyBorder="1" applyAlignment="1" applyProtection="1">
      <alignment horizontal="center" vertical="center" wrapText="1"/>
    </xf>
    <xf numFmtId="0" fontId="37" fillId="2" borderId="3" xfId="0" applyFont="1" applyFill="1" applyBorder="1" applyAlignment="1" applyProtection="1">
      <alignment horizontal="center" vertical="center" wrapText="1"/>
    </xf>
    <xf numFmtId="0" fontId="37" fillId="2" borderId="36" xfId="0" applyFont="1" applyFill="1" applyBorder="1" applyAlignment="1" applyProtection="1">
      <alignment horizontal="center" vertical="center" wrapText="1"/>
    </xf>
    <xf numFmtId="0" fontId="35"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38" fillId="2" borderId="21" xfId="0" applyFont="1" applyFill="1" applyBorder="1" applyAlignment="1" applyProtection="1">
      <alignment horizontal="center" vertical="center" wrapText="1"/>
    </xf>
    <xf numFmtId="0" fontId="38" fillId="2" borderId="22" xfId="0" applyFont="1" applyFill="1" applyBorder="1" applyAlignment="1" applyProtection="1">
      <alignment horizontal="center" vertical="center" wrapText="1"/>
    </xf>
    <xf numFmtId="0" fontId="38" fillId="2" borderId="3" xfId="0" applyFont="1" applyFill="1" applyBorder="1" applyAlignment="1" applyProtection="1">
      <alignment horizontal="center" vertical="center" wrapText="1"/>
    </xf>
    <xf numFmtId="0" fontId="38" fillId="2" borderId="36" xfId="0" applyFont="1" applyFill="1" applyBorder="1" applyAlignment="1" applyProtection="1">
      <alignment horizontal="center" vertical="center" wrapText="1"/>
    </xf>
  </cellXfs>
  <cellStyles count="4">
    <cellStyle name="Komma 2" xfId="3" xr:uid="{F14DB9B6-48D2-4F38-A662-EB0186A6768E}"/>
    <cellStyle name="Prozent" xfId="1" builtinId="5"/>
    <cellStyle name="Standard" xfId="0" builtinId="0"/>
    <cellStyle name="Standard 2" xfId="2" xr:uid="{F8146C7E-9A33-430F-8D3E-FCF7C5F923E4}"/>
  </cellStyles>
  <dxfs count="524">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30" dataDxfId="29">
  <autoFilter ref="Q6:Q9" xr:uid="{3F3A7788-5674-451A-97AC-EA29816AC102}"/>
  <tableColumns count="1">
    <tableColumn id="1" xr3:uid="{447FA132-9792-4BD8-AC38-C99665A9985D}" name="Spalte1" dataDxfId="28"/>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27" dataDxfId="26">
  <autoFilter ref="Q12:Q17" xr:uid="{DAA35856-D56C-4FEF-8227-8F1E557D0E10}"/>
  <tableColumns count="1">
    <tableColumn id="1" xr3:uid="{241361C7-1816-4D52-9EDB-73593449A342}" name="Runden auf: " dataDxfId="25"/>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24" dataDxfId="23">
  <autoFilter ref="Q20:Q23" xr:uid="{4083A9A5-B3F6-4B2A-AA78-7A05595B687E}"/>
  <tableColumns count="1">
    <tableColumn id="1" xr3:uid="{F068AA60-4D41-4CD9-B2E0-4C0A99B903CD}" name="Verwendeter Zielwert" dataDxfId="22"/>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21" dataDxfId="20">
  <autoFilter ref="S12:S17" xr:uid="{C32243D5-D04C-4D5C-8DDA-524E3879D7E0}"/>
  <tableColumns count="1">
    <tableColumn id="1" xr3:uid="{8A9997D3-6507-4DDF-B730-E19A941D0EAE}" name="Kalibrationsfaktoren" dataDxfId="1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18">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17"/>
    <tableColumn id="2" xr3:uid="{444891EF-A36D-4A4E-95D0-707EEDDCCBA3}" name="Qualabtoleranz" dataDxfId="16"/>
    <tableColumn id="3" xr3:uid="{1FD465B9-AC99-4067-98C1-FE0CF43F6DF2}" name="Herstellertoleranz" dataDxfId="15"/>
    <tableColumn id="4" xr3:uid="{21D299AE-856E-49B4-B6F9-1BC90DD24C3B}" name="Einheit " dataDxfId="14"/>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T16" sqref="T16"/>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03" t="s">
        <v>26</v>
      </c>
      <c r="B1" s="204"/>
      <c r="C1" s="204" t="s">
        <v>264</v>
      </c>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21"/>
      <c r="AV1" s="16"/>
      <c r="AW1" s="16"/>
      <c r="AX1" s="16"/>
      <c r="AY1" s="16"/>
      <c r="AZ1" s="16"/>
      <c r="BA1" s="16"/>
    </row>
    <row r="2" spans="1:79" ht="12.75" customHeight="1" x14ac:dyDescent="0.2">
      <c r="A2" s="205"/>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22"/>
      <c r="AV2" s="16"/>
      <c r="AW2" s="16"/>
      <c r="AX2" s="16"/>
      <c r="AY2" s="16"/>
      <c r="AZ2" s="16"/>
      <c r="BA2" s="16"/>
    </row>
    <row r="3" spans="1:79" ht="30.75" customHeight="1" x14ac:dyDescent="0.2">
      <c r="A3" s="207" t="s">
        <v>25</v>
      </c>
      <c r="B3" s="208"/>
      <c r="C3" s="209" t="s">
        <v>265</v>
      </c>
      <c r="D3" s="209"/>
      <c r="E3" s="209"/>
      <c r="F3" s="209"/>
      <c r="G3" s="209"/>
      <c r="H3" s="209"/>
      <c r="I3" s="209"/>
      <c r="J3" s="209"/>
      <c r="K3" s="209"/>
      <c r="L3" s="209"/>
      <c r="M3" s="209"/>
      <c r="N3" s="209"/>
      <c r="O3" s="209"/>
      <c r="P3" s="209"/>
      <c r="Q3" s="209"/>
      <c r="R3" s="123"/>
      <c r="S3" s="123" t="s">
        <v>27</v>
      </c>
      <c r="T3" s="210" t="s">
        <v>266</v>
      </c>
      <c r="U3" s="210"/>
      <c r="V3" s="210"/>
      <c r="W3" s="210"/>
      <c r="X3" s="210"/>
      <c r="Y3" s="210"/>
      <c r="Z3" s="210"/>
      <c r="AA3" s="210"/>
      <c r="AB3" s="210"/>
      <c r="AC3" s="210"/>
      <c r="AD3" s="210"/>
      <c r="AE3" s="210"/>
      <c r="AF3" s="208" t="s">
        <v>29</v>
      </c>
      <c r="AG3" s="208"/>
      <c r="AH3" s="208"/>
      <c r="AI3" s="208"/>
      <c r="AJ3" s="208"/>
      <c r="AK3" s="223">
        <v>46446</v>
      </c>
      <c r="AL3" s="223"/>
      <c r="AM3" s="223"/>
      <c r="AN3" s="223"/>
      <c r="AO3" s="223"/>
      <c r="AP3" s="223"/>
      <c r="AQ3" s="223"/>
      <c r="AR3" s="223"/>
      <c r="AS3" s="223"/>
      <c r="AT3" s="223"/>
      <c r="AU3" s="224"/>
      <c r="AV3" s="18"/>
      <c r="AW3" s="18"/>
      <c r="AX3" s="18"/>
      <c r="AY3" s="18"/>
      <c r="AZ3" s="18"/>
      <c r="BA3" s="18"/>
    </row>
    <row r="4" spans="1:79" ht="14.25" customHeight="1" x14ac:dyDescent="0.2">
      <c r="A4" s="202" t="str">
        <f>IF(V4="","Welche Art von Vorlage wird benötigt? Wählen Sie im orangen Feld (rechts) aus.","")</f>
        <v/>
      </c>
      <c r="B4" s="202"/>
      <c r="C4" s="202"/>
      <c r="D4" s="202"/>
      <c r="E4" s="202"/>
      <c r="F4" s="202"/>
      <c r="G4" s="202"/>
      <c r="H4" s="202"/>
      <c r="I4" s="202"/>
      <c r="J4" s="202"/>
      <c r="K4" s="202"/>
      <c r="L4" s="202"/>
      <c r="M4" s="202"/>
      <c r="N4" s="202"/>
      <c r="O4" s="202"/>
      <c r="P4" s="202"/>
      <c r="Q4" s="202"/>
      <c r="R4" s="202"/>
      <c r="S4" s="202"/>
      <c r="T4" s="202"/>
      <c r="U4" s="202"/>
      <c r="V4" s="201" t="s">
        <v>34</v>
      </c>
      <c r="W4" s="201"/>
      <c r="X4" s="201"/>
      <c r="Y4" s="201"/>
      <c r="Z4" s="201"/>
      <c r="AA4" s="201"/>
      <c r="AB4" s="201"/>
      <c r="AC4" s="201"/>
      <c r="AD4" s="201"/>
      <c r="AE4" s="201"/>
      <c r="AF4" s="201"/>
      <c r="AG4" s="201"/>
      <c r="AH4" s="201"/>
      <c r="AI4" s="201"/>
      <c r="AJ4" s="201"/>
      <c r="AK4" s="201"/>
      <c r="AL4" s="55"/>
      <c r="AM4" s="162" t="str">
        <f>IF($V$4="","Nach jedem Gebrauch eine neue Vorlage öffnen -&gt; Speichern unter","")</f>
        <v/>
      </c>
      <c r="AN4" s="162"/>
      <c r="AO4" s="162"/>
      <c r="AP4" s="162"/>
      <c r="AQ4" s="162"/>
      <c r="AR4" s="162"/>
      <c r="AS4" s="162"/>
      <c r="AT4" s="162"/>
      <c r="AU4" s="162"/>
      <c r="AV4" s="162"/>
      <c r="AW4" s="162"/>
      <c r="AX4" s="162"/>
      <c r="AY4" s="162"/>
      <c r="AZ4" s="162"/>
      <c r="BA4" s="162"/>
      <c r="BB4" s="162"/>
      <c r="BC4" s="162"/>
    </row>
    <row r="5" spans="1:79" ht="12.75" customHeight="1" x14ac:dyDescent="0.2">
      <c r="A5" s="197" t="s">
        <v>195</v>
      </c>
      <c r="B5" s="198"/>
      <c r="C5" s="20"/>
      <c r="D5" s="174" t="s">
        <v>0</v>
      </c>
      <c r="E5" s="175"/>
      <c r="F5" s="175"/>
      <c r="G5" s="175"/>
      <c r="H5" s="175"/>
      <c r="I5" s="175"/>
      <c r="J5" s="175"/>
      <c r="K5" s="175"/>
      <c r="L5" s="175"/>
      <c r="M5" s="176"/>
      <c r="N5" s="183">
        <f>IFERROR(VLOOKUP(A5,'Qualabtoleranzen&amp;Einheiten'!$B$6:$E$200,2,FALSE),"")</f>
        <v>0.24</v>
      </c>
      <c r="O5" s="183"/>
      <c r="P5" s="183"/>
      <c r="Q5" s="184"/>
      <c r="R5" s="21"/>
      <c r="S5" s="197" t="s">
        <v>195</v>
      </c>
      <c r="T5" s="198"/>
      <c r="U5" s="20"/>
      <c r="V5" s="174" t="s">
        <v>0</v>
      </c>
      <c r="W5" s="175"/>
      <c r="X5" s="175"/>
      <c r="Y5" s="175"/>
      <c r="Z5" s="175"/>
      <c r="AA5" s="175"/>
      <c r="AB5" s="175"/>
      <c r="AC5" s="175"/>
      <c r="AD5" s="175"/>
      <c r="AE5" s="176"/>
      <c r="AF5" s="183">
        <f>IFERROR(VLOOKUP(S5,'Qualabtoleranzen&amp;Einheiten'!$B$6:$E$200,2,FALSE),"")</f>
        <v>0.24</v>
      </c>
      <c r="AG5" s="183"/>
      <c r="AH5" s="183"/>
      <c r="AI5" s="184"/>
      <c r="AJ5" s="42"/>
      <c r="AK5" s="197" t="s">
        <v>195</v>
      </c>
      <c r="AL5" s="198"/>
      <c r="AM5" s="20"/>
      <c r="AN5" s="174" t="s">
        <v>0</v>
      </c>
      <c r="AO5" s="175"/>
      <c r="AP5" s="175"/>
      <c r="AQ5" s="175"/>
      <c r="AR5" s="175"/>
      <c r="AS5" s="175"/>
      <c r="AT5" s="175"/>
      <c r="AU5" s="175"/>
      <c r="AV5" s="175"/>
      <c r="AW5" s="176"/>
      <c r="AX5" s="183">
        <f>IFERROR(VLOOKUP(AK5,'Qualabtoleranzen&amp;Einheiten'!$B$6:$E$200,2,FALSE),"")</f>
        <v>0.24</v>
      </c>
      <c r="AY5" s="183"/>
      <c r="AZ5" s="183"/>
      <c r="BA5" s="184"/>
    </row>
    <row r="6" spans="1:79" ht="12.75" customHeight="1" x14ac:dyDescent="0.2">
      <c r="A6" s="199"/>
      <c r="B6" s="200"/>
      <c r="C6" s="20"/>
      <c r="D6" s="174" t="s">
        <v>8</v>
      </c>
      <c r="E6" s="175"/>
      <c r="F6" s="175"/>
      <c r="G6" s="175"/>
      <c r="H6" s="175"/>
      <c r="I6" s="175"/>
      <c r="J6" s="175"/>
      <c r="K6" s="175"/>
      <c r="L6" s="175"/>
      <c r="M6" s="176"/>
      <c r="N6" s="185">
        <f>IFERROR(VLOOKUP(A5,'Qualabtoleranzen&amp;Einheiten'!$B$6:$E$200,3,FALSE),"")</f>
        <v>0.24</v>
      </c>
      <c r="O6" s="185"/>
      <c r="P6" s="185"/>
      <c r="Q6" s="186"/>
      <c r="R6" s="21"/>
      <c r="S6" s="199"/>
      <c r="T6" s="200"/>
      <c r="U6" s="20"/>
      <c r="V6" s="174" t="s">
        <v>8</v>
      </c>
      <c r="W6" s="175"/>
      <c r="X6" s="175"/>
      <c r="Y6" s="175"/>
      <c r="Z6" s="175"/>
      <c r="AA6" s="175"/>
      <c r="AB6" s="175"/>
      <c r="AC6" s="175"/>
      <c r="AD6" s="175"/>
      <c r="AE6" s="176"/>
      <c r="AF6" s="185">
        <f>IFERROR(VLOOKUP(S5,'Qualabtoleranzen&amp;Einheiten'!$B$6:$E$200,3,FALSE),"")</f>
        <v>0.24</v>
      </c>
      <c r="AG6" s="185"/>
      <c r="AH6" s="185"/>
      <c r="AI6" s="186"/>
      <c r="AJ6" s="42"/>
      <c r="AK6" s="199"/>
      <c r="AL6" s="200"/>
      <c r="AM6" s="20"/>
      <c r="AN6" s="174" t="s">
        <v>8</v>
      </c>
      <c r="AO6" s="175"/>
      <c r="AP6" s="175"/>
      <c r="AQ6" s="175"/>
      <c r="AR6" s="175"/>
      <c r="AS6" s="175"/>
      <c r="AT6" s="175"/>
      <c r="AU6" s="175"/>
      <c r="AV6" s="175"/>
      <c r="AW6" s="176"/>
      <c r="AX6" s="185">
        <f>IFERROR(VLOOKUP(AK5,'Qualabtoleranzen&amp;Einheiten'!$B$6:$E$200,3,FALSE),"")</f>
        <v>0.24</v>
      </c>
      <c r="AY6" s="185"/>
      <c r="AZ6" s="185"/>
      <c r="BA6" s="186"/>
    </row>
    <row r="7" spans="1:79" ht="12.75" customHeight="1" x14ac:dyDescent="0.2">
      <c r="A7" s="270" t="s">
        <v>267</v>
      </c>
      <c r="B7" s="194"/>
      <c r="C7" s="20"/>
      <c r="D7" s="166" t="str">
        <f>IF(AND($V$4="Eine Vorlage zur Zielwertermittlung",NOT(L7="----------")),"neuer Zielwert",IF(NOT($V$4="Eine Vorlage zur Zielwertermittlung"),"Zielwert",""))</f>
        <v>Zielwert</v>
      </c>
      <c r="E7" s="167"/>
      <c r="F7" s="167"/>
      <c r="G7" s="167"/>
      <c r="H7" s="167"/>
      <c r="I7" s="167"/>
      <c r="J7" s="167"/>
      <c r="K7" s="168"/>
      <c r="L7" s="271">
        <v>20</v>
      </c>
      <c r="M7" s="271"/>
      <c r="N7" s="271"/>
      <c r="O7" s="187" t="str">
        <f>IFERROR(VLOOKUP(A5,'Qualabtoleranzen&amp;Einheiten'!$B$6:$E$200,4,FALSE),"Einheit")</f>
        <v>ng/l</v>
      </c>
      <c r="P7" s="188"/>
      <c r="Q7" s="189"/>
      <c r="R7" s="21"/>
      <c r="S7" s="270" t="s">
        <v>268</v>
      </c>
      <c r="T7" s="274"/>
      <c r="U7" s="20"/>
      <c r="V7" s="166" t="str">
        <f>IF(AND($V$4="Eine Vorlage zur Zielwertermittlung",NOT(AD7="----------")),"neuer Zielwert",IF(NOT($V$4="Eine Vorlage zur Zielwertermittlung"),"Zielwert",""))</f>
        <v>Zielwert</v>
      </c>
      <c r="W7" s="167"/>
      <c r="X7" s="167"/>
      <c r="Y7" s="167"/>
      <c r="Z7" s="167"/>
      <c r="AA7" s="167"/>
      <c r="AB7" s="167"/>
      <c r="AC7" s="168"/>
      <c r="AD7" s="171">
        <v>18.5</v>
      </c>
      <c r="AE7" s="171"/>
      <c r="AF7" s="171"/>
      <c r="AG7" s="187" t="str">
        <f>IFERROR(VLOOKUP(S5,'Qualabtoleranzen&amp;Einheiten'!$B$6:$E$200,4,FALSE),"Einheit")</f>
        <v>ng/l</v>
      </c>
      <c r="AH7" s="188"/>
      <c r="AI7" s="189"/>
      <c r="AJ7" s="42"/>
      <c r="AK7" s="277" t="s">
        <v>269</v>
      </c>
      <c r="AL7" s="278"/>
      <c r="AM7" s="20"/>
      <c r="AN7" s="166" t="str">
        <f>IF(AND($V$4="Eine Vorlage zur Zielwertermittlung",NOT(AV7="----------")),"neuer Zielwert",IF(NOT($V$4="Eine Vorlage zur Zielwertermittlung"),"Zielwert",""))</f>
        <v>Zielwert</v>
      </c>
      <c r="AO7" s="167"/>
      <c r="AP7" s="167"/>
      <c r="AQ7" s="167"/>
      <c r="AR7" s="167"/>
      <c r="AS7" s="167"/>
      <c r="AT7" s="167"/>
      <c r="AU7" s="168"/>
      <c r="AV7" s="171">
        <v>23.5</v>
      </c>
      <c r="AW7" s="171"/>
      <c r="AX7" s="171"/>
      <c r="AY7" s="187" t="str">
        <f>IFERROR(VLOOKUP(AK5,'Qualabtoleranzen&amp;Einheiten'!$B$6:$E$200,4,FALSE),"Einheit")</f>
        <v>ng/l</v>
      </c>
      <c r="AZ7" s="188"/>
      <c r="BA7" s="189"/>
    </row>
    <row r="8" spans="1:79" ht="12.75" customHeight="1" x14ac:dyDescent="0.2">
      <c r="A8" s="195"/>
      <c r="B8" s="196"/>
      <c r="C8" s="20"/>
      <c r="D8" s="172" t="str">
        <f>IF(L8="","","Standardabweichung")</f>
        <v>Standardabweichung</v>
      </c>
      <c r="E8" s="172"/>
      <c r="F8" s="172"/>
      <c r="G8" s="172"/>
      <c r="H8" s="172"/>
      <c r="I8" s="172"/>
      <c r="J8" s="172"/>
      <c r="K8" s="172"/>
      <c r="L8" s="17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1.6</v>
      </c>
      <c r="M8" s="173"/>
      <c r="N8" s="173"/>
      <c r="O8" s="182" t="str">
        <f>IF(L8="","",O7)</f>
        <v>ng/l</v>
      </c>
      <c r="P8" s="182"/>
      <c r="Q8" s="182"/>
      <c r="R8" s="21"/>
      <c r="S8" s="275"/>
      <c r="T8" s="276"/>
      <c r="U8" s="20"/>
      <c r="V8" s="172" t="str">
        <f>IF(AD8="","","Standardabweichung")</f>
        <v>Standardabweichung</v>
      </c>
      <c r="W8" s="172"/>
      <c r="X8" s="172"/>
      <c r="Y8" s="172"/>
      <c r="Z8" s="172"/>
      <c r="AA8" s="172"/>
      <c r="AB8" s="172"/>
      <c r="AC8" s="172"/>
      <c r="AD8" s="17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1.5</v>
      </c>
      <c r="AE8" s="173"/>
      <c r="AF8" s="173"/>
      <c r="AG8" s="182" t="str">
        <f>IF(AD8="","",AG7)</f>
        <v>ng/l</v>
      </c>
      <c r="AH8" s="182"/>
      <c r="AI8" s="182"/>
      <c r="AJ8" s="42"/>
      <c r="AK8" s="279"/>
      <c r="AL8" s="280"/>
      <c r="AM8" s="20"/>
      <c r="AN8" s="172" t="str">
        <f>IF(AV8="","","Standardabweichung")</f>
        <v>Standardabweichung</v>
      </c>
      <c r="AO8" s="172"/>
      <c r="AP8" s="172"/>
      <c r="AQ8" s="172"/>
      <c r="AR8" s="172"/>
      <c r="AS8" s="172"/>
      <c r="AT8" s="172"/>
      <c r="AU8" s="172"/>
      <c r="AV8" s="17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1.9</v>
      </c>
      <c r="AW8" s="173"/>
      <c r="AX8" s="173"/>
      <c r="AY8" s="182" t="str">
        <f>IF(AV8="","",AY7)</f>
        <v>ng/l</v>
      </c>
      <c r="AZ8" s="182"/>
      <c r="BA8" s="182"/>
    </row>
    <row r="9" spans="1:79" ht="13.5" x14ac:dyDescent="0.25">
      <c r="A9" s="66" t="str">
        <f>IF($V$4="Eine Vorlage zur Zielwertüberwachung","Verwendeter ZW =","")</f>
        <v/>
      </c>
      <c r="B9" s="164" t="s">
        <v>36</v>
      </c>
      <c r="C9" s="164"/>
      <c r="D9" s="165" t="str">
        <f>IF(AND($V$4="Eine Vorlage zur Zielwertüberwachung",NOT(O9="")),"errechneter Mittelwert:","")</f>
        <v/>
      </c>
      <c r="E9" s="165"/>
      <c r="F9" s="165"/>
      <c r="G9" s="165"/>
      <c r="H9" s="165"/>
      <c r="I9" s="165"/>
      <c r="J9" s="165"/>
      <c r="K9" s="165"/>
      <c r="L9" s="165"/>
      <c r="M9" s="165"/>
      <c r="N9" s="165"/>
      <c r="O9" s="163" t="str" cm="1">
        <f t="array" ref="O9">IF(OR(AND(B13:B37=""),NOT($V$4="Eine Vorlage zur Zielwertüberwachung")),"",ROUND(AVERAGE(B13:B37),IF(B12="0 Komastellen",0,IF(B12="1 Komastelle",1,IF(B12="2 Komastellen",2,IF(B12="3 Komastellen",3,1))))))</f>
        <v/>
      </c>
      <c r="P9" s="163"/>
      <c r="Q9" s="163"/>
      <c r="R9" s="22"/>
      <c r="S9" s="66" t="str">
        <f>IF($V$4="Eine Vorlage zur Zielwertüberwachung","Verwendeter ZW =","")</f>
        <v/>
      </c>
      <c r="T9" s="164" t="s">
        <v>36</v>
      </c>
      <c r="U9" s="164"/>
      <c r="V9" s="165" t="str">
        <f>IF(AND($V$4="Eine Vorlage zur Zielwertüberwachung",NOT(AG9="")),"errechneter Mittelwert:","")</f>
        <v/>
      </c>
      <c r="W9" s="165"/>
      <c r="X9" s="165"/>
      <c r="Y9" s="165"/>
      <c r="Z9" s="165"/>
      <c r="AA9" s="165"/>
      <c r="AB9" s="165"/>
      <c r="AC9" s="165"/>
      <c r="AD9" s="165"/>
      <c r="AE9" s="165"/>
      <c r="AF9" s="165"/>
      <c r="AG9" s="163" t="str" cm="1">
        <f t="array" ref="AG9">IF(OR(AND(T13:T37=""),NOT($V$4="Eine Vorlage zur Zielwertüberwachung")),"",ROUND(AVERAGE(T13:T37),IF(T12="0 Komastellen",0,IF(T12="1 Komastelle",1,IF(T12="2 Komastellen",2,IF(T12="3 Komastellen",3,1))))))</f>
        <v/>
      </c>
      <c r="AH9" s="163"/>
      <c r="AI9" s="163"/>
      <c r="AK9" s="66" t="str">
        <f>IF($V$4="Eine Vorlage zur Zielwertüberwachung","Verwendeter ZW =","")</f>
        <v/>
      </c>
      <c r="AL9" s="164" t="s">
        <v>36</v>
      </c>
      <c r="AM9" s="164"/>
      <c r="AN9" s="165" t="str">
        <f>IF(AND($V$4="Eine Vorlage zur Zielwertüberwachung",NOT(AY9="")),"errechneter Mittelwert:","")</f>
        <v/>
      </c>
      <c r="AO9" s="165"/>
      <c r="AP9" s="165"/>
      <c r="AQ9" s="165"/>
      <c r="AR9" s="165"/>
      <c r="AS9" s="165"/>
      <c r="AT9" s="165"/>
      <c r="AU9" s="165"/>
      <c r="AV9" s="165"/>
      <c r="AW9" s="165"/>
      <c r="AX9" s="165"/>
      <c r="AY9" s="163" t="str" cm="1">
        <f t="array" ref="AY9">IF(OR(AND(AL13:AL37=""),NOT($V$4="Eine Vorlage zur Zielwertüberwachung")),"",ROUND(AVERAGE(AL13:AL37),IF(AL12="0 Komastellen",0,IF(AL12="1 Komastelle",1,IF(AL12="2 Komastellen",2,IF(AL12="3 Komastellen",3,1))))))</f>
        <v/>
      </c>
      <c r="AZ9" s="163"/>
      <c r="BA9" s="163"/>
    </row>
    <row r="10" spans="1:79" s="24" customFormat="1" x14ac:dyDescent="0.2">
      <c r="A10" s="51" t="s">
        <v>1</v>
      </c>
      <c r="B10" s="45" t="str">
        <f>O7</f>
        <v>ng/l</v>
      </c>
      <c r="C10" s="46"/>
      <c r="D10" s="169" t="s">
        <v>2</v>
      </c>
      <c r="E10" s="170"/>
      <c r="F10" s="169" t="s">
        <v>3</v>
      </c>
      <c r="G10" s="170"/>
      <c r="H10" s="169" t="s">
        <v>4</v>
      </c>
      <c r="I10" s="170"/>
      <c r="J10" s="177" t="str">
        <f>IF(AND($V$4="Eine Vorlage zur Zielwertüberwachung",B9="errechneter Mw"),"Mw","Zw")</f>
        <v>Zw</v>
      </c>
      <c r="K10" s="170"/>
      <c r="L10" s="177" t="s">
        <v>5</v>
      </c>
      <c r="M10" s="178"/>
      <c r="N10" s="169" t="s">
        <v>6</v>
      </c>
      <c r="O10" s="178"/>
      <c r="P10" s="182" t="s">
        <v>7</v>
      </c>
      <c r="Q10" s="178"/>
      <c r="R10" s="23"/>
      <c r="S10" s="51" t="s">
        <v>1</v>
      </c>
      <c r="T10" s="45" t="str">
        <f>AG7</f>
        <v>ng/l</v>
      </c>
      <c r="U10" s="46"/>
      <c r="V10" s="169" t="s">
        <v>2</v>
      </c>
      <c r="W10" s="170"/>
      <c r="X10" s="169" t="s">
        <v>3</v>
      </c>
      <c r="Y10" s="170"/>
      <c r="Z10" s="169" t="s">
        <v>4</v>
      </c>
      <c r="AA10" s="170"/>
      <c r="AB10" s="177" t="str">
        <f>IF(AND($V$4="Eine Vorlage zur Zielwertüberwachung",T9="errechneter Mw"),"Mw","Zw")</f>
        <v>Zw</v>
      </c>
      <c r="AC10" s="170"/>
      <c r="AD10" s="177" t="s">
        <v>5</v>
      </c>
      <c r="AE10" s="178"/>
      <c r="AF10" s="169" t="s">
        <v>6</v>
      </c>
      <c r="AG10" s="178"/>
      <c r="AH10" s="182" t="s">
        <v>7</v>
      </c>
      <c r="AI10" s="178"/>
      <c r="AJ10" s="42"/>
      <c r="AK10" s="51" t="s">
        <v>1</v>
      </c>
      <c r="AL10" s="45" t="str">
        <f>AY7</f>
        <v>ng/l</v>
      </c>
      <c r="AM10" s="46"/>
      <c r="AN10" s="169" t="s">
        <v>2</v>
      </c>
      <c r="AO10" s="170"/>
      <c r="AP10" s="169" t="s">
        <v>3</v>
      </c>
      <c r="AQ10" s="170"/>
      <c r="AR10" s="169" t="s">
        <v>4</v>
      </c>
      <c r="AS10" s="170"/>
      <c r="AT10" s="177" t="str">
        <f>IF(AND($V$4="Eine Vorlage zur Zielwertüberwachung",AL9="errechneter Mw"),"Mw","Zw")</f>
        <v>Zw</v>
      </c>
      <c r="AU10" s="170"/>
      <c r="AV10" s="177" t="s">
        <v>5</v>
      </c>
      <c r="AW10" s="178"/>
      <c r="AX10" s="169" t="s">
        <v>6</v>
      </c>
      <c r="AY10" s="178"/>
      <c r="AZ10" s="182" t="s">
        <v>7</v>
      </c>
      <c r="BA10" s="178"/>
      <c r="BC10" s="213" t="s">
        <v>263</v>
      </c>
      <c r="BD10" s="214"/>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15.2</v>
      </c>
      <c r="E11" s="180"/>
      <c r="F11" s="17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16.8</v>
      </c>
      <c r="G11" s="180"/>
      <c r="H11" s="17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18.399999999999999</v>
      </c>
      <c r="I11" s="180"/>
      <c r="J11" s="27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20</v>
      </c>
      <c r="K11" s="273"/>
      <c r="L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21.6</v>
      </c>
      <c r="M11" s="180"/>
      <c r="N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23.2</v>
      </c>
      <c r="O11" s="180"/>
      <c r="P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24.8</v>
      </c>
      <c r="Q11" s="180"/>
      <c r="R11" s="43"/>
      <c r="S11" s="47" t="s">
        <v>10</v>
      </c>
      <c r="T11" s="50" t="s">
        <v>28</v>
      </c>
      <c r="U11" s="46"/>
      <c r="V11" s="18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14.1</v>
      </c>
      <c r="W11" s="180"/>
      <c r="X11" s="17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15.6</v>
      </c>
      <c r="Y11" s="180"/>
      <c r="Z11" s="17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17.100000000000001</v>
      </c>
      <c r="AA11" s="180"/>
      <c r="AB11" s="18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18.5</v>
      </c>
      <c r="AC11" s="180"/>
      <c r="AD11" s="1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19.899999999999999</v>
      </c>
      <c r="AE11" s="180"/>
      <c r="AF11" s="1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21.4</v>
      </c>
      <c r="AG11" s="180"/>
      <c r="AH11" s="1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22.9</v>
      </c>
      <c r="AI11" s="180"/>
      <c r="AJ11" s="42"/>
      <c r="AK11" s="47" t="s">
        <v>10</v>
      </c>
      <c r="AL11" s="50" t="s">
        <v>28</v>
      </c>
      <c r="AM11" s="46"/>
      <c r="AN11" s="18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17.900000000000002</v>
      </c>
      <c r="AO11" s="180"/>
      <c r="AP11" s="17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19.8</v>
      </c>
      <c r="AQ11" s="180"/>
      <c r="AR11" s="17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21.700000000000003</v>
      </c>
      <c r="AS11" s="180"/>
      <c r="AT11" s="181"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23.5</v>
      </c>
      <c r="AU11" s="180"/>
      <c r="AV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25.3</v>
      </c>
      <c r="AW11" s="180"/>
      <c r="AX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27.2</v>
      </c>
      <c r="AY11" s="180"/>
      <c r="AZ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29.1</v>
      </c>
      <c r="BA11" s="180"/>
      <c r="BC11" s="215"/>
      <c r="BD11" s="216"/>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39</v>
      </c>
      <c r="C12" s="19"/>
      <c r="D12" s="26"/>
      <c r="E12" s="27"/>
      <c r="F12" s="26"/>
      <c r="G12" s="27"/>
      <c r="H12" s="26"/>
      <c r="I12" s="27"/>
      <c r="J12" s="26"/>
      <c r="K12" s="27"/>
      <c r="L12" s="26"/>
      <c r="M12" s="27"/>
      <c r="N12" s="26"/>
      <c r="O12" s="27"/>
      <c r="P12" s="26"/>
      <c r="Q12" s="27"/>
      <c r="R12" s="28"/>
      <c r="S12" s="54" t="str">
        <f>IF(AND(NOT($V$4=""),OR(T12="",T12="Auswahl")),"Runden auf:","")</f>
        <v/>
      </c>
      <c r="T12" s="57" t="s">
        <v>39</v>
      </c>
      <c r="U12" s="19"/>
      <c r="V12" s="26"/>
      <c r="W12" s="27"/>
      <c r="X12" s="26"/>
      <c r="Y12" s="27"/>
      <c r="Z12" s="26"/>
      <c r="AA12" s="27"/>
      <c r="AB12" s="26"/>
      <c r="AC12" s="27"/>
      <c r="AD12" s="26"/>
      <c r="AE12" s="27"/>
      <c r="AF12" s="26"/>
      <c r="AG12" s="27"/>
      <c r="AH12" s="26"/>
      <c r="AI12" s="27"/>
      <c r="AJ12" s="19"/>
      <c r="AK12" s="54" t="str">
        <f>IF(AND(NOT($V$4=""),OR(AL12="",AL12="Auswahl")),"Runden auf:","")</f>
        <v/>
      </c>
      <c r="AL12" s="57" t="s">
        <v>39</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17"/>
      <c r="BD13" s="218"/>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17"/>
      <c r="BD14" s="218"/>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17"/>
      <c r="BD15" s="218"/>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17"/>
      <c r="BD16" s="218"/>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17"/>
      <c r="BD17" s="218"/>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17"/>
      <c r="BD18" s="218"/>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17"/>
      <c r="BD19" s="218"/>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17"/>
      <c r="BD20" s="218"/>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17"/>
      <c r="BD21" s="218"/>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17"/>
      <c r="BD22" s="218"/>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17"/>
      <c r="BD23" s="218"/>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17"/>
      <c r="BD24" s="218"/>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17"/>
      <c r="BD25" s="218"/>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17"/>
      <c r="BD26" s="218"/>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17"/>
      <c r="BD27" s="218"/>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17"/>
      <c r="BD28" s="218"/>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17"/>
      <c r="BD29" s="218"/>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17"/>
      <c r="BD30" s="218"/>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17"/>
      <c r="BD31" s="218"/>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17"/>
      <c r="BD32" s="218"/>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17"/>
      <c r="BD33" s="218"/>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17"/>
      <c r="BD34" s="218"/>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17"/>
      <c r="BD35" s="218"/>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17"/>
      <c r="BD36" s="218"/>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17"/>
      <c r="BD37" s="218"/>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7" t="s">
        <v>195</v>
      </c>
      <c r="B41" s="198"/>
      <c r="C41" s="20"/>
      <c r="D41" s="174" t="s">
        <v>0</v>
      </c>
      <c r="E41" s="175"/>
      <c r="F41" s="175"/>
      <c r="G41" s="175"/>
      <c r="H41" s="175"/>
      <c r="I41" s="175"/>
      <c r="J41" s="175"/>
      <c r="K41" s="175"/>
      <c r="L41" s="175"/>
      <c r="M41" s="176"/>
      <c r="N41" s="183">
        <f>IFERROR(VLOOKUP(A41,'Qualabtoleranzen&amp;Einheiten'!$B$6:$E$200,2,FALSE),"")</f>
        <v>0.24</v>
      </c>
      <c r="O41" s="183"/>
      <c r="P41" s="183"/>
      <c r="Q41" s="184"/>
      <c r="R41" s="21"/>
      <c r="S41" s="197" t="s">
        <v>9</v>
      </c>
      <c r="T41" s="198"/>
      <c r="U41" s="20"/>
      <c r="V41" s="174" t="s">
        <v>0</v>
      </c>
      <c r="W41" s="175"/>
      <c r="X41" s="175"/>
      <c r="Y41" s="175"/>
      <c r="Z41" s="175"/>
      <c r="AA41" s="175"/>
      <c r="AB41" s="175"/>
      <c r="AC41" s="175"/>
      <c r="AD41" s="175"/>
      <c r="AE41" s="176"/>
      <c r="AF41" s="183" t="str">
        <f>IFERROR(VLOOKUP(S41,'Qualabtoleranzen&amp;Einheiten'!$B$6:$E$200,2,FALSE),"")</f>
        <v/>
      </c>
      <c r="AG41" s="183"/>
      <c r="AH41" s="183"/>
      <c r="AI41" s="184"/>
      <c r="AJ41" s="44"/>
      <c r="AK41" s="197" t="s">
        <v>9</v>
      </c>
      <c r="AL41" s="198"/>
      <c r="AM41" s="20"/>
      <c r="AN41" s="174" t="s">
        <v>0</v>
      </c>
      <c r="AO41" s="175"/>
      <c r="AP41" s="175"/>
      <c r="AQ41" s="175"/>
      <c r="AR41" s="175"/>
      <c r="AS41" s="175"/>
      <c r="AT41" s="175"/>
      <c r="AU41" s="175"/>
      <c r="AV41" s="175"/>
      <c r="AW41" s="176"/>
      <c r="AX41" s="183" t="str">
        <f>IFERROR(VLOOKUP(AK41,'Qualabtoleranzen&amp;Einheiten'!$B$6:$E$200,2,FALSE),"")</f>
        <v/>
      </c>
      <c r="AY41" s="183"/>
      <c r="AZ41" s="183"/>
      <c r="BA41" s="184"/>
    </row>
    <row r="42" spans="1:79" ht="12.75" customHeight="1" x14ac:dyDescent="0.2">
      <c r="A42" s="199"/>
      <c r="B42" s="200"/>
      <c r="C42" s="20"/>
      <c r="D42" s="174" t="s">
        <v>8</v>
      </c>
      <c r="E42" s="175"/>
      <c r="F42" s="175"/>
      <c r="G42" s="175"/>
      <c r="H42" s="175"/>
      <c r="I42" s="175"/>
      <c r="J42" s="175"/>
      <c r="K42" s="175"/>
      <c r="L42" s="175"/>
      <c r="M42" s="176"/>
      <c r="N42" s="185">
        <f>IFERROR(VLOOKUP(A41,'Qualabtoleranzen&amp;Einheiten'!$B$6:$E$200,3,FALSE),"")</f>
        <v>0.24</v>
      </c>
      <c r="O42" s="185"/>
      <c r="P42" s="185"/>
      <c r="Q42" s="186"/>
      <c r="R42" s="21"/>
      <c r="S42" s="199"/>
      <c r="T42" s="200"/>
      <c r="U42" s="20"/>
      <c r="V42" s="174" t="s">
        <v>8</v>
      </c>
      <c r="W42" s="175"/>
      <c r="X42" s="175"/>
      <c r="Y42" s="175"/>
      <c r="Z42" s="175"/>
      <c r="AA42" s="175"/>
      <c r="AB42" s="175"/>
      <c r="AC42" s="175"/>
      <c r="AD42" s="175"/>
      <c r="AE42" s="176"/>
      <c r="AF42" s="185" t="str">
        <f>IFERROR(VLOOKUP(S41,'Qualabtoleranzen&amp;Einheiten'!$B$6:$E$200,3,FALSE),"")</f>
        <v/>
      </c>
      <c r="AG42" s="185"/>
      <c r="AH42" s="185"/>
      <c r="AI42" s="186"/>
      <c r="AJ42" s="44"/>
      <c r="AK42" s="199"/>
      <c r="AL42" s="200"/>
      <c r="AM42" s="20"/>
      <c r="AN42" s="174" t="s">
        <v>8</v>
      </c>
      <c r="AO42" s="175"/>
      <c r="AP42" s="175"/>
      <c r="AQ42" s="175"/>
      <c r="AR42" s="175"/>
      <c r="AS42" s="175"/>
      <c r="AT42" s="175"/>
      <c r="AU42" s="175"/>
      <c r="AV42" s="175"/>
      <c r="AW42" s="176"/>
      <c r="AX42" s="185" t="str">
        <f>IFERROR(VLOOKUP(AK41,'Qualabtoleranzen&amp;Einheiten'!$B$6:$E$200,3,FALSE),"")</f>
        <v/>
      </c>
      <c r="AY42" s="185"/>
      <c r="AZ42" s="185"/>
      <c r="BA42" s="186"/>
    </row>
    <row r="43" spans="1:79" s="24" customFormat="1" ht="12.75" customHeight="1" x14ac:dyDescent="0.2">
      <c r="A43" s="270" t="s">
        <v>270</v>
      </c>
      <c r="B43" s="274"/>
      <c r="C43" s="20"/>
      <c r="D43" s="166" t="str">
        <f>IF(AND($V$4="Eine Vorlage zur Zielwertermittlung",NOT(L43="----------")),"neuer Zielwert",IF(NOT($V$4="Eine Vorlage zur Zielwertermittlung"),"Zielwert",""))</f>
        <v>Zielwert</v>
      </c>
      <c r="E43" s="167"/>
      <c r="F43" s="167"/>
      <c r="G43" s="167"/>
      <c r="H43" s="167"/>
      <c r="I43" s="167"/>
      <c r="J43" s="167"/>
      <c r="K43" s="168"/>
      <c r="L43" s="171">
        <v>25.5</v>
      </c>
      <c r="M43" s="171"/>
      <c r="N43" s="171"/>
      <c r="O43" s="187" t="str">
        <f>IFERROR(VLOOKUP(A41,'Qualabtoleranzen&amp;Einheiten'!$B$6:$E$200,4,FALSE),"Einheit")</f>
        <v>ng/l</v>
      </c>
      <c r="P43" s="188"/>
      <c r="Q43" s="189"/>
      <c r="R43" s="21"/>
      <c r="S43" s="193" t="s">
        <v>30</v>
      </c>
      <c r="T43" s="194"/>
      <c r="U43" s="20"/>
      <c r="V43" s="166" t="str">
        <f>IF(AND($V$4="Eine Vorlage zur Zielwertermittlung",NOT(AD43="----------")),"neuer Zielwert",IF(NOT($V$4="Eine Vorlage zur Zielwertermittlung"),"Zielwert",""))</f>
        <v>Zielwert</v>
      </c>
      <c r="W43" s="167"/>
      <c r="X43" s="167"/>
      <c r="Y43" s="167"/>
      <c r="Z43" s="167"/>
      <c r="AA43" s="167"/>
      <c r="AB43" s="167"/>
      <c r="AC43" s="168"/>
      <c r="AD43" s="171" t="str" cm="1">
        <f t="array" ref="AD43">IF(NOT($V$4="Eine Vorlage zur Zielwertermittlung"),"",IF(AND(T49:T73="",$V$4="Eine Vorlage zur Zielwertermittlung"),"----------",ROUND(AVERAGE(T49:T73),IF(T48="0 Komastellen",0,IF(T48="1 Komastelle",1,IF(T48="2 Komastellen",2,IF(T48="3 Komastellen",3,1)))))))</f>
        <v/>
      </c>
      <c r="AE43" s="171"/>
      <c r="AF43" s="171"/>
      <c r="AG43" s="187" t="str">
        <f>IFERROR(VLOOKUP(S41,'Qualabtoleranzen&amp;Einheiten'!$B$6:$E$200,4,FALSE),"Einheit")</f>
        <v>Einheit</v>
      </c>
      <c r="AH43" s="188"/>
      <c r="AI43" s="189"/>
      <c r="AJ43" s="44"/>
      <c r="AK43" s="193" t="s">
        <v>30</v>
      </c>
      <c r="AL43" s="194"/>
      <c r="AM43" s="20"/>
      <c r="AN43" s="166" t="str">
        <f>IF(AND($V$4="Eine Vorlage zur Zielwertermittlung",NOT(AV43="----------")),"neuer Zielwert",IF(NOT($V$4="Eine Vorlage zur Zielwertermittlung"),"Zielwert",""))</f>
        <v>Zielwert</v>
      </c>
      <c r="AO43" s="167"/>
      <c r="AP43" s="167"/>
      <c r="AQ43" s="167"/>
      <c r="AR43" s="167"/>
      <c r="AS43" s="167"/>
      <c r="AT43" s="167"/>
      <c r="AU43" s="168"/>
      <c r="AV43" s="171" t="str" cm="1">
        <f t="array" ref="AV43">IF(NOT($V$4="Eine Vorlage zur Zielwertermittlung"),"",IF(AND(AL49:AL73="",$V$4="Eine Vorlage zur Zielwertermittlung"),"----------",ROUND(AVERAGE(AL49:AL73),IF(AL48="0 Komastellen",0,IF(AL48="1 Komastelle",1,IF(AL48="2 Komastellen",2,IF(AL48="3 Komastellen",3,1)))))))</f>
        <v/>
      </c>
      <c r="AW43" s="171"/>
      <c r="AX43" s="171"/>
      <c r="AY43" s="187" t="str">
        <f>IFERROR(VLOOKUP(AK41,'Qualabtoleranzen&amp;Einheiten'!$B$6:$E$200,4,FALSE),"Einheit")</f>
        <v>Einheit</v>
      </c>
      <c r="AZ43" s="188"/>
      <c r="BA43" s="189"/>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75"/>
      <c r="B44" s="276"/>
      <c r="C44" s="20"/>
      <c r="D44" s="172" t="str">
        <f>IF(L44="","","Standardabweichung")</f>
        <v>Standardabweichung</v>
      </c>
      <c r="E44" s="172"/>
      <c r="F44" s="172"/>
      <c r="G44" s="172"/>
      <c r="H44" s="172"/>
      <c r="I44" s="172"/>
      <c r="J44" s="172"/>
      <c r="K44" s="172"/>
      <c r="L44" s="17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v>
      </c>
      <c r="M44" s="173"/>
      <c r="N44" s="173"/>
      <c r="O44" s="182" t="str">
        <f>IF(L44="","",O43)</f>
        <v>ng/l</v>
      </c>
      <c r="P44" s="182"/>
      <c r="Q44" s="182"/>
      <c r="R44" s="21"/>
      <c r="S44" s="195"/>
      <c r="T44" s="196"/>
      <c r="U44" s="20"/>
      <c r="V44" s="172" t="str">
        <f>IF(AD44="","","Standardabweichung")</f>
        <v/>
      </c>
      <c r="W44" s="172"/>
      <c r="X44" s="172"/>
      <c r="Y44" s="172"/>
      <c r="Z44" s="172"/>
      <c r="AA44" s="172"/>
      <c r="AB44" s="172"/>
      <c r="AC44" s="172"/>
      <c r="AD44" s="173" t="str">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E44" s="173"/>
      <c r="AF44" s="173"/>
      <c r="AG44" s="182" t="str">
        <f>IF(AD44="","",AG43)</f>
        <v/>
      </c>
      <c r="AH44" s="182"/>
      <c r="AI44" s="182"/>
      <c r="AJ44" s="44"/>
      <c r="AK44" s="195"/>
      <c r="AL44" s="196"/>
      <c r="AM44" s="20"/>
      <c r="AN44" s="172" t="str">
        <f>IF(AV44="","","Standardabweichung")</f>
        <v/>
      </c>
      <c r="AO44" s="172"/>
      <c r="AP44" s="172"/>
      <c r="AQ44" s="172"/>
      <c r="AR44" s="172"/>
      <c r="AS44" s="172"/>
      <c r="AT44" s="172"/>
      <c r="AU44" s="172"/>
      <c r="AV44" s="173"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3"/>
      <c r="AX44" s="173"/>
      <c r="AY44" s="182" t="str">
        <f>IF(AV44="","",AY43)</f>
        <v/>
      </c>
      <c r="AZ44" s="182"/>
      <c r="BA44" s="182"/>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4" t="s">
        <v>36</v>
      </c>
      <c r="C45" s="164"/>
      <c r="D45" s="165" t="str">
        <f>IF(AND($V$4="Eine Vorlage zur Zielwertüberwachung",NOT(O45="")),"errechneter Mittelwert:","")</f>
        <v/>
      </c>
      <c r="E45" s="165"/>
      <c r="F45" s="165"/>
      <c r="G45" s="165"/>
      <c r="H45" s="165"/>
      <c r="I45" s="165"/>
      <c r="J45" s="165"/>
      <c r="K45" s="165"/>
      <c r="L45" s="165"/>
      <c r="M45" s="165"/>
      <c r="N45" s="165"/>
      <c r="O45" s="163" t="str" cm="1">
        <f t="array" ref="O45">IF(OR(AND(B49:B73=""),NOT($V$4="Eine Vorlage zur Zielwertüberwachung")),"",ROUND(AVERAGE(B49:B73),IF(B48="0 Komastellen",0,IF(B48="1 Komastelle",1,IF(B48="2 Komastellen",2,IF(B48="3 Komastellen",3,1))))))</f>
        <v/>
      </c>
      <c r="P45" s="163"/>
      <c r="Q45" s="163"/>
      <c r="R45" s="22"/>
      <c r="S45" s="66" t="str">
        <f>IF($V$4="Eine Vorlage zur Zielwertüberwachung","Verwendeter ZW =","")</f>
        <v/>
      </c>
      <c r="T45" s="164" t="s">
        <v>36</v>
      </c>
      <c r="U45" s="164"/>
      <c r="V45" s="165" t="str">
        <f>IF(AND($V$4="Eine Vorlage zur Zielwertüberwachung",NOT(AG45="")),"errechneter Mittelwert:","")</f>
        <v/>
      </c>
      <c r="W45" s="165"/>
      <c r="X45" s="165"/>
      <c r="Y45" s="165"/>
      <c r="Z45" s="165"/>
      <c r="AA45" s="165"/>
      <c r="AB45" s="165"/>
      <c r="AC45" s="165"/>
      <c r="AD45" s="165"/>
      <c r="AE45" s="165"/>
      <c r="AF45" s="165"/>
      <c r="AG45" s="163" t="str" cm="1">
        <f t="array" ref="AG45">IF(OR(AND(T49:T73=""),NOT($V$4="Eine Vorlage zur Zielwertüberwachung")),"",ROUND(AVERAGE(T49:T73),IF(T48="0 Komastellen",0,IF(T48="1 Komastelle",1,IF(T48="2 Komastellen",2,IF(T48="3 Komastellen",3,1))))))</f>
        <v/>
      </c>
      <c r="AH45" s="163"/>
      <c r="AI45" s="163"/>
      <c r="AK45" s="66" t="str">
        <f>IF($V$4="Eine Vorlage zur Zielwertüberwachung","Verwendeter ZW =","")</f>
        <v/>
      </c>
      <c r="AL45" s="164" t="s">
        <v>36</v>
      </c>
      <c r="AM45" s="164"/>
      <c r="AN45" s="165" t="str">
        <f>IF(AND($V$4="Eine Vorlage zur Zielwertüberwachung",NOT(AY45="")),"errechneter Mittelwert:","")</f>
        <v/>
      </c>
      <c r="AO45" s="165"/>
      <c r="AP45" s="165"/>
      <c r="AQ45" s="165"/>
      <c r="AR45" s="165"/>
      <c r="AS45" s="165"/>
      <c r="AT45" s="165"/>
      <c r="AU45" s="165"/>
      <c r="AV45" s="165"/>
      <c r="AW45" s="165"/>
      <c r="AX45" s="165"/>
      <c r="AY45" s="163" t="str" cm="1">
        <f t="array" ref="AY45">IF(OR(AND(AL49:AL73=""),NOT($V$4="Eine Vorlage zur Zielwertüberwachung")),"",ROUND(AVERAGE(AL49:AL73),IF(AL48="0 Komastellen",0,IF(AL48="1 Komastelle",1,IF(AL48="2 Komastellen",2,IF(AL48="3 Komastellen",3,1))))))</f>
        <v/>
      </c>
      <c r="AZ45" s="163"/>
      <c r="BA45" s="163"/>
    </row>
    <row r="46" spans="1:79" x14ac:dyDescent="0.2">
      <c r="A46" s="51" t="s">
        <v>1</v>
      </c>
      <c r="B46" s="45" t="str">
        <f>O43</f>
        <v>ng/l</v>
      </c>
      <c r="C46" s="46"/>
      <c r="D46" s="169" t="s">
        <v>2</v>
      </c>
      <c r="E46" s="170"/>
      <c r="F46" s="169" t="s">
        <v>3</v>
      </c>
      <c r="G46" s="170"/>
      <c r="H46" s="169" t="s">
        <v>4</v>
      </c>
      <c r="I46" s="170"/>
      <c r="J46" s="177" t="str">
        <f>IF(AND($V$4="Eine Vorlage zur Zielwertüberwachung",B45="errechneter Mw"),"Mw","Zw")</f>
        <v>Zw</v>
      </c>
      <c r="K46" s="170"/>
      <c r="L46" s="177" t="s">
        <v>5</v>
      </c>
      <c r="M46" s="178"/>
      <c r="N46" s="169" t="s">
        <v>6</v>
      </c>
      <c r="O46" s="178"/>
      <c r="P46" s="182" t="s">
        <v>7</v>
      </c>
      <c r="Q46" s="178"/>
      <c r="R46" s="23"/>
      <c r="S46" s="51" t="s">
        <v>1</v>
      </c>
      <c r="T46" s="45" t="str">
        <f>AG43</f>
        <v>Einheit</v>
      </c>
      <c r="U46" s="46"/>
      <c r="V46" s="169" t="s">
        <v>2</v>
      </c>
      <c r="W46" s="170"/>
      <c r="X46" s="169" t="s">
        <v>3</v>
      </c>
      <c r="Y46" s="170"/>
      <c r="Z46" s="169" t="s">
        <v>4</v>
      </c>
      <c r="AA46" s="170"/>
      <c r="AB46" s="177" t="str">
        <f>IF(AND($V$4="Eine Vorlage zur Zielwertüberwachung",T45="errechneter Mw"),"Mw","Zw")</f>
        <v>Zw</v>
      </c>
      <c r="AC46" s="170"/>
      <c r="AD46" s="177" t="s">
        <v>5</v>
      </c>
      <c r="AE46" s="178"/>
      <c r="AF46" s="169" t="s">
        <v>6</v>
      </c>
      <c r="AG46" s="178"/>
      <c r="AH46" s="182" t="s">
        <v>7</v>
      </c>
      <c r="AI46" s="178"/>
      <c r="AJ46" s="44"/>
      <c r="AK46" s="51" t="s">
        <v>1</v>
      </c>
      <c r="AL46" s="45" t="str">
        <f>AY43</f>
        <v>Einheit</v>
      </c>
      <c r="AM46" s="46"/>
      <c r="AN46" s="169" t="s">
        <v>2</v>
      </c>
      <c r="AO46" s="170"/>
      <c r="AP46" s="169" t="s">
        <v>3</v>
      </c>
      <c r="AQ46" s="170"/>
      <c r="AR46" s="169" t="s">
        <v>4</v>
      </c>
      <c r="AS46" s="170"/>
      <c r="AT46" s="177" t="str">
        <f>IF(AND($V$4="Eine Vorlage zur Zielwertüberwachung",AL45="errechneter Mw"),"Mw","Zw")</f>
        <v>Zw</v>
      </c>
      <c r="AU46" s="170"/>
      <c r="AV46" s="177" t="s">
        <v>5</v>
      </c>
      <c r="AW46" s="178"/>
      <c r="AX46" s="169" t="s">
        <v>6</v>
      </c>
      <c r="AY46" s="178"/>
      <c r="AZ46" s="182" t="s">
        <v>7</v>
      </c>
      <c r="BA46" s="178"/>
      <c r="BC46" s="213" t="s">
        <v>263</v>
      </c>
      <c r="BD46" s="214"/>
    </row>
    <row r="47" spans="1:79" x14ac:dyDescent="0.2">
      <c r="A47" s="47" t="s">
        <v>10</v>
      </c>
      <c r="B47" s="50" t="s">
        <v>28</v>
      </c>
      <c r="C47" s="46"/>
      <c r="D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19.400000000000002</v>
      </c>
      <c r="E47" s="180"/>
      <c r="F47" s="17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21.5</v>
      </c>
      <c r="G47" s="180"/>
      <c r="H47" s="17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23.5</v>
      </c>
      <c r="I47" s="180"/>
      <c r="J47" s="181"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25.5</v>
      </c>
      <c r="K47" s="180"/>
      <c r="L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27.5</v>
      </c>
      <c r="M47" s="180"/>
      <c r="N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29.5</v>
      </c>
      <c r="O47" s="180"/>
      <c r="P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31.6</v>
      </c>
      <c r="Q47" s="180"/>
      <c r="R47" s="43"/>
      <c r="S47" s="47" t="s">
        <v>10</v>
      </c>
      <c r="T47" s="50" t="s">
        <v>28</v>
      </c>
      <c r="U47" s="46"/>
      <c r="V47" s="181"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W47" s="180"/>
      <c r="X47" s="179"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Y47" s="180"/>
      <c r="Z47" s="179"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A47" s="180"/>
      <c r="AB47" s="181" t="str"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
      </c>
      <c r="AC47" s="180"/>
      <c r="AD47" s="179"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E47" s="180"/>
      <c r="AF47" s="179"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G47" s="180"/>
      <c r="AH47" s="179"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I47" s="180"/>
      <c r="AJ47" s="44"/>
      <c r="AK47" s="47" t="s">
        <v>10</v>
      </c>
      <c r="AL47" s="50" t="s">
        <v>28</v>
      </c>
      <c r="AM47" s="46"/>
      <c r="AN47" s="181"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80"/>
      <c r="AP47" s="17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80"/>
      <c r="AR47" s="17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80"/>
      <c r="AT47" s="181"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80"/>
      <c r="AV47" s="17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80"/>
      <c r="AX47" s="17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80"/>
      <c r="AZ47" s="17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80"/>
      <c r="BC47" s="215"/>
      <c r="BD47" s="216"/>
    </row>
    <row r="48" spans="1:79" x14ac:dyDescent="0.2">
      <c r="A48" s="54" t="str">
        <f>IF(AND(NOT($V$4=""),OR(B48="",B48="Auswahl")),"Runden auf:","")</f>
        <v/>
      </c>
      <c r="B48" s="57" t="s">
        <v>39</v>
      </c>
      <c r="C48" s="19"/>
      <c r="D48" s="26"/>
      <c r="E48" s="27"/>
      <c r="F48" s="26"/>
      <c r="G48" s="27"/>
      <c r="H48" s="26"/>
      <c r="I48" s="27"/>
      <c r="J48" s="26"/>
      <c r="K48" s="27"/>
      <c r="L48" s="26"/>
      <c r="M48" s="27"/>
      <c r="N48" s="26"/>
      <c r="O48" s="27"/>
      <c r="P48" s="26"/>
      <c r="Q48" s="27"/>
      <c r="R48" s="28"/>
      <c r="S48" s="54" t="str">
        <f>IF(AND(NOT($V$4=""),OR(T48="",T48="Auswahl")),"Runden auf:","")</f>
        <v>Runden auf:</v>
      </c>
      <c r="T48" s="57" t="s">
        <v>36</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17"/>
      <c r="BD49" s="218"/>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17"/>
      <c r="BD50" s="218"/>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17"/>
      <c r="BD51" s="218"/>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17"/>
      <c r="BD52" s="218"/>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17"/>
      <c r="BD53" s="218"/>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17"/>
      <c r="BD54" s="218"/>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17"/>
      <c r="BD55" s="218"/>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17"/>
      <c r="BD56" s="218"/>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17"/>
      <c r="BD57" s="218"/>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17"/>
      <c r="BD58" s="218"/>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17"/>
      <c r="BD59" s="218"/>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17"/>
      <c r="BD60" s="218"/>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17"/>
      <c r="BD61" s="218"/>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17"/>
      <c r="BD62" s="218"/>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17"/>
      <c r="BD63" s="218"/>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17"/>
      <c r="BD64" s="218"/>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17"/>
      <c r="BD65" s="218"/>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17"/>
      <c r="BD66" s="218"/>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17"/>
      <c r="BD67" s="218"/>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17"/>
      <c r="BD68" s="218"/>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17"/>
      <c r="BD69" s="218"/>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17"/>
      <c r="BD70" s="218"/>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17"/>
      <c r="BD71" s="218"/>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17"/>
      <c r="BD72" s="218"/>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17"/>
      <c r="BD73" s="218"/>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81" t="s">
        <v>271</v>
      </c>
      <c r="B77" s="282"/>
      <c r="C77" s="20"/>
      <c r="D77" s="174" t="s">
        <v>0</v>
      </c>
      <c r="E77" s="175"/>
      <c r="F77" s="175"/>
      <c r="G77" s="175"/>
      <c r="H77" s="175"/>
      <c r="I77" s="175"/>
      <c r="J77" s="175"/>
      <c r="K77" s="175"/>
      <c r="L77" s="175"/>
      <c r="M77" s="176"/>
      <c r="N77" s="183">
        <f>IFERROR(VLOOKUP(A77,'Qualabtoleranzen&amp;Einheiten'!$B$6:$E$200,2,FALSE),"")</f>
        <v>0.27</v>
      </c>
      <c r="O77" s="183"/>
      <c r="P77" s="183"/>
      <c r="Q77" s="184"/>
      <c r="R77" s="21"/>
      <c r="S77" s="281" t="s">
        <v>271</v>
      </c>
      <c r="T77" s="282"/>
      <c r="U77" s="20"/>
      <c r="V77" s="174" t="s">
        <v>0</v>
      </c>
      <c r="W77" s="175"/>
      <c r="X77" s="175"/>
      <c r="Y77" s="175"/>
      <c r="Z77" s="175"/>
      <c r="AA77" s="175"/>
      <c r="AB77" s="175"/>
      <c r="AC77" s="175"/>
      <c r="AD77" s="175"/>
      <c r="AE77" s="176"/>
      <c r="AF77" s="183">
        <f>IFERROR(VLOOKUP(S77,'Qualabtoleranzen&amp;Einheiten'!$B$6:$E$200,2,FALSE),"")</f>
        <v>0.27</v>
      </c>
      <c r="AG77" s="183"/>
      <c r="AH77" s="183"/>
      <c r="AI77" s="184"/>
      <c r="AK77" s="197" t="s">
        <v>9</v>
      </c>
      <c r="AL77" s="198"/>
      <c r="AM77" s="20"/>
      <c r="AN77" s="174" t="s">
        <v>0</v>
      </c>
      <c r="AO77" s="175"/>
      <c r="AP77" s="175"/>
      <c r="AQ77" s="175"/>
      <c r="AR77" s="175"/>
      <c r="AS77" s="175"/>
      <c r="AT77" s="175"/>
      <c r="AU77" s="175"/>
      <c r="AV77" s="175"/>
      <c r="AW77" s="176"/>
      <c r="AX77" s="183" t="str">
        <f>IFERROR(VLOOKUP(AK77,'Qualabtoleranzen&amp;Einheiten'!$B$6:$E$200,2,FALSE),"")</f>
        <v/>
      </c>
      <c r="AY77" s="183"/>
      <c r="AZ77" s="183"/>
      <c r="BA77" s="184"/>
    </row>
    <row r="78" spans="1:79" ht="12.75" customHeight="1" x14ac:dyDescent="0.2">
      <c r="A78" s="283"/>
      <c r="B78" s="284"/>
      <c r="C78" s="20"/>
      <c r="D78" s="174" t="s">
        <v>8</v>
      </c>
      <c r="E78" s="175"/>
      <c r="F78" s="175"/>
      <c r="G78" s="175"/>
      <c r="H78" s="175"/>
      <c r="I78" s="175"/>
      <c r="J78" s="175"/>
      <c r="K78" s="175"/>
      <c r="L78" s="175"/>
      <c r="M78" s="176"/>
      <c r="N78" s="185">
        <f>IFERROR(VLOOKUP(A77,'Qualabtoleranzen&amp;Einheiten'!$B$6:$E$200,3,FALSE),"")</f>
        <v>0.27</v>
      </c>
      <c r="O78" s="185"/>
      <c r="P78" s="185"/>
      <c r="Q78" s="186"/>
      <c r="R78" s="21"/>
      <c r="S78" s="283"/>
      <c r="T78" s="284"/>
      <c r="U78" s="20"/>
      <c r="V78" s="174" t="s">
        <v>8</v>
      </c>
      <c r="W78" s="175"/>
      <c r="X78" s="175"/>
      <c r="Y78" s="175"/>
      <c r="Z78" s="175"/>
      <c r="AA78" s="175"/>
      <c r="AB78" s="175"/>
      <c r="AC78" s="175"/>
      <c r="AD78" s="175"/>
      <c r="AE78" s="176"/>
      <c r="AF78" s="185">
        <f>IFERROR(VLOOKUP(S77,'Qualabtoleranzen&amp;Einheiten'!$B$6:$E$200,3,FALSE),"")</f>
        <v>0.27</v>
      </c>
      <c r="AG78" s="185"/>
      <c r="AH78" s="185"/>
      <c r="AI78" s="186"/>
      <c r="AK78" s="199"/>
      <c r="AL78" s="200"/>
      <c r="AM78" s="20"/>
      <c r="AN78" s="174" t="s">
        <v>8</v>
      </c>
      <c r="AO78" s="175"/>
      <c r="AP78" s="175"/>
      <c r="AQ78" s="175"/>
      <c r="AR78" s="175"/>
      <c r="AS78" s="175"/>
      <c r="AT78" s="175"/>
      <c r="AU78" s="175"/>
      <c r="AV78" s="175"/>
      <c r="AW78" s="176"/>
      <c r="AX78" s="185" t="str">
        <f>IFERROR(VLOOKUP(AK77,'Qualabtoleranzen&amp;Einheiten'!$B$6:$E$200,3,FALSE),"")</f>
        <v/>
      </c>
      <c r="AY78" s="185"/>
      <c r="AZ78" s="185"/>
      <c r="BA78" s="186"/>
    </row>
    <row r="79" spans="1:79" s="24" customFormat="1" ht="12.75" customHeight="1" x14ac:dyDescent="0.2">
      <c r="A79" s="270" t="s">
        <v>272</v>
      </c>
      <c r="B79" s="274"/>
      <c r="C79" s="20"/>
      <c r="D79" s="166" t="str">
        <f>IF(AND($V$4="Eine Vorlage zur Zielwertermittlung",NOT(L79="----------")),"neuer Zielwert",IF(NOT($V$4="Eine Vorlage zur Zielwertermittlung"),"Zielwert",""))</f>
        <v>Zielwert</v>
      </c>
      <c r="E79" s="167"/>
      <c r="F79" s="167"/>
      <c r="G79" s="167"/>
      <c r="H79" s="167"/>
      <c r="I79" s="167"/>
      <c r="J79" s="167"/>
      <c r="K79" s="168"/>
      <c r="L79" s="171">
        <v>127</v>
      </c>
      <c r="M79" s="171"/>
      <c r="N79" s="171"/>
      <c r="O79" s="187" t="str">
        <f>IFERROR(VLOOKUP(A77,'Qualabtoleranzen&amp;Einheiten'!$B$6:$E$200,4,FALSE),"Einheit")</f>
        <v>ng/l</v>
      </c>
      <c r="P79" s="188"/>
      <c r="Q79" s="189"/>
      <c r="R79" s="21"/>
      <c r="S79" s="285" t="s">
        <v>273</v>
      </c>
      <c r="T79" s="286"/>
      <c r="U79" s="20"/>
      <c r="V79" s="166" t="str">
        <f>IF(AND($V$4="Eine Vorlage zur Zielwertermittlung",NOT(AD79="----------")),"neuer Zielwert",IF(NOT($V$4="Eine Vorlage zur Zielwertermittlung"),"Zielwert",""))</f>
        <v>Zielwert</v>
      </c>
      <c r="W79" s="167"/>
      <c r="X79" s="167"/>
      <c r="Y79" s="167"/>
      <c r="Z79" s="167"/>
      <c r="AA79" s="167"/>
      <c r="AB79" s="167"/>
      <c r="AC79" s="168"/>
      <c r="AD79" s="171">
        <v>121</v>
      </c>
      <c r="AE79" s="171"/>
      <c r="AF79" s="171"/>
      <c r="AG79" s="187" t="str">
        <f>IFERROR(VLOOKUP(S77,'Qualabtoleranzen&amp;Einheiten'!$B$6:$E$200,4,FALSE),"Einheit")</f>
        <v>ng/l</v>
      </c>
      <c r="AH79" s="188"/>
      <c r="AI79" s="189"/>
      <c r="AJ79" s="17"/>
      <c r="AK79" s="193" t="s">
        <v>30</v>
      </c>
      <c r="AL79" s="194"/>
      <c r="AM79" s="20"/>
      <c r="AN79" s="166" t="str">
        <f>IF(AND($V$4="Eine Vorlage zur Zielwertermittlung",NOT(AV79="----------")),"neuer Zielwert",IF(NOT($V$4="Eine Vorlage zur Zielwertermittlung"),"Zielwert",""))</f>
        <v>Zielwert</v>
      </c>
      <c r="AO79" s="167"/>
      <c r="AP79" s="167"/>
      <c r="AQ79" s="167"/>
      <c r="AR79" s="167"/>
      <c r="AS79" s="167"/>
      <c r="AT79" s="167"/>
      <c r="AU79" s="168"/>
      <c r="AV79" s="171" t="str" cm="1">
        <f t="array" ref="AV79">IF(NOT($V$4="Eine Vorlage zur Zielwertermittlung"),"",IF(AND(AL85:AL109="",$V$4="Eine Vorlage zur Zielwertermittlung"),"----------",ROUND(AVERAGE(AL85:AL109),IF(AL84="0 Komastellen",0,IF(AL84="1 Komastelle",1,IF(AL84="2 Komastellen",2,IF(AL84="3 Komastellen",3,1)))))))</f>
        <v/>
      </c>
      <c r="AW79" s="171"/>
      <c r="AX79" s="171"/>
      <c r="AY79" s="187" t="str">
        <f>IFERROR(VLOOKUP(AK77,'Qualabtoleranzen&amp;Einheiten'!$B$6:$E$200,4,FALSE),"Einheit")</f>
        <v>Einheit</v>
      </c>
      <c r="AZ79" s="188"/>
      <c r="BA79" s="189"/>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75"/>
      <c r="B80" s="276"/>
      <c r="C80" s="20"/>
      <c r="D80" s="172" t="str">
        <f>IF(L80="","","Standardabweichung")</f>
        <v>Standardabweichung</v>
      </c>
      <c r="E80" s="172"/>
      <c r="F80" s="172"/>
      <c r="G80" s="172"/>
      <c r="H80" s="172"/>
      <c r="I80" s="172"/>
      <c r="J80" s="172"/>
      <c r="K80" s="172"/>
      <c r="L80" s="17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11</v>
      </c>
      <c r="M80" s="173"/>
      <c r="N80" s="173"/>
      <c r="O80" s="182" t="str">
        <f>IF(L80="","",O79)</f>
        <v>ng/l</v>
      </c>
      <c r="P80" s="182"/>
      <c r="Q80" s="182"/>
      <c r="R80" s="21"/>
      <c r="S80" s="287"/>
      <c r="T80" s="288"/>
      <c r="U80" s="20"/>
      <c r="V80" s="172" t="str">
        <f>IF(AD80="","","Standardabweichung")</f>
        <v>Standardabweichung</v>
      </c>
      <c r="W80" s="172"/>
      <c r="X80" s="172"/>
      <c r="Y80" s="172"/>
      <c r="Z80" s="172"/>
      <c r="AA80" s="172"/>
      <c r="AB80" s="172"/>
      <c r="AC80" s="172"/>
      <c r="AD80" s="173">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11</v>
      </c>
      <c r="AE80" s="173"/>
      <c r="AF80" s="173"/>
      <c r="AG80" s="182" t="str">
        <f>IF(AD80="","",AG79)</f>
        <v>ng/l</v>
      </c>
      <c r="AH80" s="182"/>
      <c r="AI80" s="182"/>
      <c r="AJ80" s="17"/>
      <c r="AK80" s="195"/>
      <c r="AL80" s="196"/>
      <c r="AM80" s="20"/>
      <c r="AN80" s="172" t="str">
        <f>IF(AV80="","","Standardabweichung")</f>
        <v/>
      </c>
      <c r="AO80" s="172"/>
      <c r="AP80" s="172"/>
      <c r="AQ80" s="172"/>
      <c r="AR80" s="172"/>
      <c r="AS80" s="172"/>
      <c r="AT80" s="172"/>
      <c r="AU80" s="172"/>
      <c r="AV80" s="173"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73"/>
      <c r="AX80" s="173"/>
      <c r="AY80" s="182" t="str">
        <f>IF(AV80="","",AY79)</f>
        <v/>
      </c>
      <c r="AZ80" s="182"/>
      <c r="BA80" s="182"/>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4" t="s">
        <v>36</v>
      </c>
      <c r="C81" s="164"/>
      <c r="D81" s="165" t="str">
        <f>IF(AND($V$4="Eine Vorlage zur Zielwertüberwachung",NOT(O81="")),"errechneter Mittelwert:","")</f>
        <v/>
      </c>
      <c r="E81" s="165"/>
      <c r="F81" s="165"/>
      <c r="G81" s="165"/>
      <c r="H81" s="165"/>
      <c r="I81" s="165"/>
      <c r="J81" s="165"/>
      <c r="K81" s="165"/>
      <c r="L81" s="165"/>
      <c r="M81" s="165"/>
      <c r="N81" s="165"/>
      <c r="O81" s="163" t="str" cm="1">
        <f t="array" ref="O81">IF(OR(AND(B85:B109=""),NOT($V$4="Eine Vorlage zur Zielwertüberwachung")),"",ROUND(AVERAGE(B85:B109),IF(B84="0 Komastellen",0,IF(B84="1 Komastelle",1,IF(B84="2 Komastellen",2,IF(B84="3 Komastellen",3,1))))))</f>
        <v/>
      </c>
      <c r="P81" s="163"/>
      <c r="Q81" s="163"/>
      <c r="R81" s="22"/>
      <c r="S81" s="66" t="str">
        <f>IF($V$4="Eine Vorlage zur Zielwertüberwachung","Verwendeter ZW =","")</f>
        <v/>
      </c>
      <c r="T81" s="164" t="s">
        <v>36</v>
      </c>
      <c r="U81" s="164"/>
      <c r="V81" s="165" t="str">
        <f>IF(AND($V$4="Eine Vorlage zur Zielwertüberwachung",NOT(AG81="")),"errechneter Mittelwert:","")</f>
        <v/>
      </c>
      <c r="W81" s="165"/>
      <c r="X81" s="165"/>
      <c r="Y81" s="165"/>
      <c r="Z81" s="165"/>
      <c r="AA81" s="165"/>
      <c r="AB81" s="165"/>
      <c r="AC81" s="165"/>
      <c r="AD81" s="165"/>
      <c r="AE81" s="165"/>
      <c r="AF81" s="165"/>
      <c r="AG81" s="163" t="str" cm="1">
        <f t="array" ref="AG81">IF(OR(AND(T85:T109=""),NOT($V$4="Eine Vorlage zur Zielwertüberwachung")),"",ROUND(AVERAGE(T85:T109),IF(T84="0 Komastellen",0,IF(T84="1 Komastelle",1,IF(T84="2 Komastellen",2,IF(T84="3 Komastellen",3,1))))))</f>
        <v/>
      </c>
      <c r="AH81" s="163"/>
      <c r="AI81" s="163"/>
      <c r="AK81" s="66" t="str">
        <f>IF($V$4="Eine Vorlage zur Zielwertüberwachung","Verwendeter ZW =","")</f>
        <v/>
      </c>
      <c r="AL81" s="164" t="s">
        <v>36</v>
      </c>
      <c r="AM81" s="164"/>
      <c r="AN81" s="165" t="str">
        <f>IF(AND($V$4="Eine Vorlage zur Zielwertüberwachung",NOT(AY81="")),"errechneter Mittelwert:","")</f>
        <v/>
      </c>
      <c r="AO81" s="165"/>
      <c r="AP81" s="165"/>
      <c r="AQ81" s="165"/>
      <c r="AR81" s="165"/>
      <c r="AS81" s="165"/>
      <c r="AT81" s="165"/>
      <c r="AU81" s="165"/>
      <c r="AV81" s="165"/>
      <c r="AW81" s="165"/>
      <c r="AX81" s="165"/>
      <c r="AY81" s="163" t="str" cm="1">
        <f t="array" ref="AY81">IF(OR(AND(AL85:AL109=""),NOT($V$4="Eine Vorlage zur Zielwertüberwachung")),"",ROUND(AVERAGE(AL85:AL109),IF(AL84="0 Komastellen",0,IF(AL84="1 Komastelle",1,IF(AL84="2 Komastellen",2,IF(AL84="3 Komastellen",3,1))))))</f>
        <v/>
      </c>
      <c r="AZ81" s="163"/>
      <c r="BA81" s="163"/>
    </row>
    <row r="82" spans="1:56" x14ac:dyDescent="0.2">
      <c r="A82" s="51" t="s">
        <v>1</v>
      </c>
      <c r="B82" s="45" t="str">
        <f>O79</f>
        <v>ng/l</v>
      </c>
      <c r="C82" s="46"/>
      <c r="D82" s="169" t="s">
        <v>2</v>
      </c>
      <c r="E82" s="170"/>
      <c r="F82" s="169" t="s">
        <v>3</v>
      </c>
      <c r="G82" s="170"/>
      <c r="H82" s="169" t="s">
        <v>4</v>
      </c>
      <c r="I82" s="170"/>
      <c r="J82" s="177" t="str">
        <f>IF(AND($V$4="Eine Vorlage zur Zielwertüberwachung",B81="errechneter Mw"),"Mw","Zw")</f>
        <v>Zw</v>
      </c>
      <c r="K82" s="170"/>
      <c r="L82" s="177" t="s">
        <v>5</v>
      </c>
      <c r="M82" s="178"/>
      <c r="N82" s="169" t="s">
        <v>6</v>
      </c>
      <c r="O82" s="178"/>
      <c r="P82" s="182" t="s">
        <v>7</v>
      </c>
      <c r="Q82" s="178"/>
      <c r="R82" s="23"/>
      <c r="S82" s="51" t="s">
        <v>1</v>
      </c>
      <c r="T82" s="45" t="str">
        <f>AG79</f>
        <v>ng/l</v>
      </c>
      <c r="U82" s="46"/>
      <c r="V82" s="169" t="s">
        <v>2</v>
      </c>
      <c r="W82" s="170"/>
      <c r="X82" s="169" t="s">
        <v>3</v>
      </c>
      <c r="Y82" s="170"/>
      <c r="Z82" s="169" t="s">
        <v>4</v>
      </c>
      <c r="AA82" s="170"/>
      <c r="AB82" s="177" t="str">
        <f>IF(AND($V$4="Eine Vorlage zur Zielwertüberwachung",T81="errechneter Mw"),"Mw","Zw")</f>
        <v>Zw</v>
      </c>
      <c r="AC82" s="170"/>
      <c r="AD82" s="177" t="s">
        <v>5</v>
      </c>
      <c r="AE82" s="178"/>
      <c r="AF82" s="169" t="s">
        <v>6</v>
      </c>
      <c r="AG82" s="178"/>
      <c r="AH82" s="182" t="s">
        <v>7</v>
      </c>
      <c r="AI82" s="178"/>
      <c r="AJ82" s="44"/>
      <c r="AK82" s="51" t="s">
        <v>1</v>
      </c>
      <c r="AL82" s="45" t="str">
        <f>AY79</f>
        <v>Einheit</v>
      </c>
      <c r="AM82" s="46"/>
      <c r="AN82" s="169" t="s">
        <v>2</v>
      </c>
      <c r="AO82" s="170"/>
      <c r="AP82" s="169" t="s">
        <v>3</v>
      </c>
      <c r="AQ82" s="170"/>
      <c r="AR82" s="169" t="s">
        <v>4</v>
      </c>
      <c r="AS82" s="170"/>
      <c r="AT82" s="177" t="str">
        <f>IF(AND($V$4="Eine Vorlage zur Zielwertüberwachung",AL81="errechneter Mw"),"Mw","Zw")</f>
        <v>Zw</v>
      </c>
      <c r="AU82" s="170"/>
      <c r="AV82" s="177" t="s">
        <v>5</v>
      </c>
      <c r="AW82" s="178"/>
      <c r="AX82" s="169" t="s">
        <v>6</v>
      </c>
      <c r="AY82" s="178"/>
      <c r="AZ82" s="182" t="s">
        <v>7</v>
      </c>
      <c r="BA82" s="178"/>
      <c r="BC82" s="213" t="s">
        <v>263</v>
      </c>
      <c r="BD82" s="214"/>
    </row>
    <row r="83" spans="1:56" x14ac:dyDescent="0.2">
      <c r="A83" s="47" t="s">
        <v>10</v>
      </c>
      <c r="B83" s="50" t="s">
        <v>28</v>
      </c>
      <c r="C83" s="46"/>
      <c r="D83" s="181">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93</v>
      </c>
      <c r="E83" s="180"/>
      <c r="F83" s="17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105</v>
      </c>
      <c r="G83" s="180"/>
      <c r="H83" s="17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116</v>
      </c>
      <c r="I83" s="180"/>
      <c r="J83" s="181"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127</v>
      </c>
      <c r="K83" s="180"/>
      <c r="L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138</v>
      </c>
      <c r="M83" s="180"/>
      <c r="N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149</v>
      </c>
      <c r="O83" s="180"/>
      <c r="P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161</v>
      </c>
      <c r="Q83" s="180"/>
      <c r="R83" s="43"/>
      <c r="S83" s="47" t="s">
        <v>10</v>
      </c>
      <c r="T83" s="50" t="s">
        <v>28</v>
      </c>
      <c r="U83" s="46"/>
      <c r="V83" s="181">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89</v>
      </c>
      <c r="W83" s="180"/>
      <c r="X83" s="17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100</v>
      </c>
      <c r="Y83" s="180"/>
      <c r="Z83" s="17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111</v>
      </c>
      <c r="AA83" s="180"/>
      <c r="AB83" s="181"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121</v>
      </c>
      <c r="AC83" s="180"/>
      <c r="AD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131</v>
      </c>
      <c r="AE83" s="180"/>
      <c r="AF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142</v>
      </c>
      <c r="AG83" s="180"/>
      <c r="AH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153</v>
      </c>
      <c r="AI83" s="180"/>
      <c r="AJ83" s="44"/>
      <c r="AK83" s="47" t="s">
        <v>10</v>
      </c>
      <c r="AL83" s="50" t="s">
        <v>28</v>
      </c>
      <c r="AM83" s="46"/>
      <c r="AN83" s="181"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80"/>
      <c r="AP83" s="17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80"/>
      <c r="AR83" s="17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80"/>
      <c r="AT83" s="181"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80"/>
      <c r="AV83" s="17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80"/>
      <c r="AX83" s="17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80"/>
      <c r="AZ83" s="17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80"/>
      <c r="BC83" s="215"/>
      <c r="BD83" s="216"/>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17"/>
      <c r="BD85" s="218"/>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17"/>
      <c r="BD86" s="218"/>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17"/>
      <c r="BD87" s="218"/>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17"/>
      <c r="BD88" s="218"/>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17"/>
      <c r="BD89" s="218"/>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17"/>
      <c r="BD90" s="218"/>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17"/>
      <c r="BD91" s="218"/>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17"/>
      <c r="BD92" s="218"/>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17"/>
      <c r="BD93" s="218"/>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17"/>
      <c r="BD94" s="218"/>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17"/>
      <c r="BD95" s="218"/>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17"/>
      <c r="BD96" s="218"/>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17"/>
      <c r="BD97" s="218"/>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17"/>
      <c r="BD98" s="218"/>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17"/>
      <c r="BD99" s="218"/>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17"/>
      <c r="BD100" s="218"/>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17"/>
      <c r="BD101" s="218"/>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17"/>
      <c r="BD102" s="218"/>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17"/>
      <c r="BD103" s="218"/>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17"/>
      <c r="BD104" s="218"/>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17"/>
      <c r="BD105" s="218"/>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17"/>
      <c r="BD106" s="218"/>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17"/>
      <c r="BD107" s="218"/>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17"/>
      <c r="BD108" s="218"/>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17"/>
      <c r="BD109" s="218"/>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81" t="s">
        <v>95</v>
      </c>
      <c r="B113" s="282"/>
      <c r="C113" s="20"/>
      <c r="D113" s="174" t="s">
        <v>0</v>
      </c>
      <c r="E113" s="175"/>
      <c r="F113" s="175"/>
      <c r="G113" s="175"/>
      <c r="H113" s="175"/>
      <c r="I113" s="175"/>
      <c r="J113" s="175"/>
      <c r="K113" s="175"/>
      <c r="L113" s="175"/>
      <c r="M113" s="176"/>
      <c r="N113" s="183">
        <f>IFERROR(VLOOKUP(A113,'Qualabtoleranzen&amp;Einheiten'!$B$6:$E$200,2,FALSE),"")</f>
        <v>0.21</v>
      </c>
      <c r="O113" s="183"/>
      <c r="P113" s="183"/>
      <c r="Q113" s="184"/>
      <c r="R113" s="21"/>
      <c r="S113" s="281" t="s">
        <v>95</v>
      </c>
      <c r="T113" s="282"/>
      <c r="U113" s="20"/>
      <c r="V113" s="174" t="s">
        <v>0</v>
      </c>
      <c r="W113" s="175"/>
      <c r="X113" s="175"/>
      <c r="Y113" s="175"/>
      <c r="Z113" s="175"/>
      <c r="AA113" s="175"/>
      <c r="AB113" s="175"/>
      <c r="AC113" s="175"/>
      <c r="AD113" s="175"/>
      <c r="AE113" s="176"/>
      <c r="AF113" s="183">
        <f>IFERROR(VLOOKUP(S113,'Qualabtoleranzen&amp;Einheiten'!$B$6:$E$200,2,FALSE),"")</f>
        <v>0.21</v>
      </c>
      <c r="AG113" s="183"/>
      <c r="AH113" s="183"/>
      <c r="AI113" s="184"/>
      <c r="AK113" s="281" t="s">
        <v>95</v>
      </c>
      <c r="AL113" s="282"/>
      <c r="AM113" s="20"/>
      <c r="AN113" s="174" t="s">
        <v>0</v>
      </c>
      <c r="AO113" s="175"/>
      <c r="AP113" s="175"/>
      <c r="AQ113" s="175"/>
      <c r="AR113" s="175"/>
      <c r="AS113" s="175"/>
      <c r="AT113" s="175"/>
      <c r="AU113" s="175"/>
      <c r="AV113" s="175"/>
      <c r="AW113" s="176"/>
      <c r="AX113" s="183">
        <f>IFERROR(VLOOKUP(AK113,'Qualabtoleranzen&amp;Einheiten'!$B$6:$E$200,2,FALSE),"")</f>
        <v>0.21</v>
      </c>
      <c r="AY113" s="183"/>
      <c r="AZ113" s="183"/>
      <c r="BA113" s="184"/>
    </row>
    <row r="114" spans="1:79" ht="12.75" customHeight="1" x14ac:dyDescent="0.2">
      <c r="A114" s="283"/>
      <c r="B114" s="284"/>
      <c r="C114" s="20"/>
      <c r="D114" s="174" t="s">
        <v>8</v>
      </c>
      <c r="E114" s="175"/>
      <c r="F114" s="175"/>
      <c r="G114" s="175"/>
      <c r="H114" s="175"/>
      <c r="I114" s="175"/>
      <c r="J114" s="175"/>
      <c r="K114" s="175"/>
      <c r="L114" s="175"/>
      <c r="M114" s="176"/>
      <c r="N114" s="185">
        <f>IFERROR(VLOOKUP(A113,'Qualabtoleranzen&amp;Einheiten'!$B$6:$E$200,3,FALSE),"")</f>
        <v>0.21</v>
      </c>
      <c r="O114" s="185"/>
      <c r="P114" s="185"/>
      <c r="Q114" s="186"/>
      <c r="R114" s="21"/>
      <c r="S114" s="283"/>
      <c r="T114" s="284"/>
      <c r="U114" s="20"/>
      <c r="V114" s="174" t="s">
        <v>8</v>
      </c>
      <c r="W114" s="175"/>
      <c r="X114" s="175"/>
      <c r="Y114" s="175"/>
      <c r="Z114" s="175"/>
      <c r="AA114" s="175"/>
      <c r="AB114" s="175"/>
      <c r="AC114" s="175"/>
      <c r="AD114" s="175"/>
      <c r="AE114" s="176"/>
      <c r="AF114" s="185">
        <f>IFERROR(VLOOKUP(S113,'Qualabtoleranzen&amp;Einheiten'!$B$6:$E$200,3,FALSE),"")</f>
        <v>0.21</v>
      </c>
      <c r="AG114" s="185"/>
      <c r="AH114" s="185"/>
      <c r="AI114" s="186"/>
      <c r="AK114" s="283"/>
      <c r="AL114" s="284"/>
      <c r="AM114" s="20"/>
      <c r="AN114" s="174" t="s">
        <v>8</v>
      </c>
      <c r="AO114" s="175"/>
      <c r="AP114" s="175"/>
      <c r="AQ114" s="175"/>
      <c r="AR114" s="175"/>
      <c r="AS114" s="175"/>
      <c r="AT114" s="175"/>
      <c r="AU114" s="175"/>
      <c r="AV114" s="175"/>
      <c r="AW114" s="176"/>
      <c r="AX114" s="185">
        <f>IFERROR(VLOOKUP(AK113,'Qualabtoleranzen&amp;Einheiten'!$B$6:$E$200,3,FALSE),"")</f>
        <v>0.21</v>
      </c>
      <c r="AY114" s="185"/>
      <c r="AZ114" s="185"/>
      <c r="BA114" s="186"/>
    </row>
    <row r="115" spans="1:79" s="24" customFormat="1" ht="12.75" customHeight="1" x14ac:dyDescent="0.2">
      <c r="A115" s="270" t="s">
        <v>274</v>
      </c>
      <c r="B115" s="274"/>
      <c r="C115" s="20"/>
      <c r="D115" s="166" t="str">
        <f>IF(AND($V$4="Eine Vorlage zur Zielwertermittlung",NOT(L115="----------")),"neuer Zielwert",IF(NOT($V$4="Eine Vorlage zur Zielwertermittlung"),"Zielwert",""))</f>
        <v>Zielwert</v>
      </c>
      <c r="E115" s="167"/>
      <c r="F115" s="167"/>
      <c r="G115" s="167"/>
      <c r="H115" s="167"/>
      <c r="I115" s="167"/>
      <c r="J115" s="167"/>
      <c r="K115" s="168"/>
      <c r="L115" s="171">
        <v>146</v>
      </c>
      <c r="M115" s="171"/>
      <c r="N115" s="171"/>
      <c r="O115" s="187" t="str">
        <f>IFERROR(VLOOKUP(A113,'Qualabtoleranzen&amp;Einheiten'!$B$6:$E$200,4,FALSE),"Einheit")</f>
        <v>ng/ml</v>
      </c>
      <c r="P115" s="188"/>
      <c r="Q115" s="189"/>
      <c r="R115" s="21"/>
      <c r="S115" s="289" t="s">
        <v>275</v>
      </c>
      <c r="T115" s="290"/>
      <c r="U115" s="20"/>
      <c r="V115" s="166" t="str">
        <f>IF(AND($V$4="Eine Vorlage zur Zielwertermittlung",NOT(AD115="----------")),"neuer Zielwert",IF(NOT($V$4="Eine Vorlage zur Zielwertermittlung"),"Zielwert",""))</f>
        <v>Zielwert</v>
      </c>
      <c r="W115" s="167"/>
      <c r="X115" s="167"/>
      <c r="Y115" s="167"/>
      <c r="Z115" s="167"/>
      <c r="AA115" s="167"/>
      <c r="AB115" s="167"/>
      <c r="AC115" s="168"/>
      <c r="AD115" s="171">
        <v>183</v>
      </c>
      <c r="AE115" s="171"/>
      <c r="AF115" s="171"/>
      <c r="AG115" s="187" t="str">
        <f>IFERROR(VLOOKUP(S113,'Qualabtoleranzen&amp;Einheiten'!$B$6:$E$200,4,FALSE),"Einheit")</f>
        <v>ng/ml</v>
      </c>
      <c r="AH115" s="188"/>
      <c r="AI115" s="189"/>
      <c r="AJ115" s="17"/>
      <c r="AK115" s="293" t="s">
        <v>276</v>
      </c>
      <c r="AL115" s="294"/>
      <c r="AM115" s="20"/>
      <c r="AN115" s="166" t="str">
        <f>IF(AND($V$4="Eine Vorlage zur Zielwertermittlung",NOT(AV115="----------")),"neuer Zielwert",IF(NOT($V$4="Eine Vorlage zur Zielwertermittlung"),"Zielwert",""))</f>
        <v>Zielwert</v>
      </c>
      <c r="AO115" s="167"/>
      <c r="AP115" s="167"/>
      <c r="AQ115" s="167"/>
      <c r="AR115" s="167"/>
      <c r="AS115" s="167"/>
      <c r="AT115" s="167"/>
      <c r="AU115" s="168"/>
      <c r="AV115" s="171">
        <v>196</v>
      </c>
      <c r="AW115" s="171"/>
      <c r="AX115" s="171"/>
      <c r="AY115" s="187" t="str">
        <f>IFERROR(VLOOKUP(AK113,'Qualabtoleranzen&amp;Einheiten'!$B$6:$E$200,4,FALSE),"Einheit")</f>
        <v>ng/ml</v>
      </c>
      <c r="AZ115" s="188"/>
      <c r="BA115" s="189"/>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75"/>
      <c r="B116" s="276"/>
      <c r="C116" s="20"/>
      <c r="D116" s="172" t="str">
        <f>IF(L116="","","Standardabweichung")</f>
        <v>Standardabweichung</v>
      </c>
      <c r="E116" s="172"/>
      <c r="F116" s="172"/>
      <c r="G116" s="172"/>
      <c r="H116" s="172"/>
      <c r="I116" s="172"/>
      <c r="J116" s="172"/>
      <c r="K116" s="172"/>
      <c r="L116" s="17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v>
      </c>
      <c r="M116" s="173"/>
      <c r="N116" s="173"/>
      <c r="O116" s="182" t="str">
        <f>IF(L116="","",O115)</f>
        <v>ng/ml</v>
      </c>
      <c r="P116" s="182"/>
      <c r="Q116" s="182"/>
      <c r="R116" s="21"/>
      <c r="S116" s="291"/>
      <c r="T116" s="292"/>
      <c r="U116" s="20"/>
      <c r="V116" s="172" t="str">
        <f>IF(AD116="","","Standardabweichung")</f>
        <v>Standardabweichung</v>
      </c>
      <c r="W116" s="172"/>
      <c r="X116" s="172"/>
      <c r="Y116" s="172"/>
      <c r="Z116" s="172"/>
      <c r="AA116" s="172"/>
      <c r="AB116" s="172"/>
      <c r="AC116" s="172"/>
      <c r="AD116" s="17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13</v>
      </c>
      <c r="AE116" s="173"/>
      <c r="AF116" s="173"/>
      <c r="AG116" s="182" t="str">
        <f>IF(AD116="","",AG115)</f>
        <v>ng/ml</v>
      </c>
      <c r="AH116" s="182"/>
      <c r="AI116" s="182"/>
      <c r="AJ116" s="17"/>
      <c r="AK116" s="295"/>
      <c r="AL116" s="296"/>
      <c r="AM116" s="20"/>
      <c r="AN116" s="172" t="str">
        <f>IF(AV116="","","Standardabweichung")</f>
        <v>Standardabweichung</v>
      </c>
      <c r="AO116" s="172"/>
      <c r="AP116" s="172"/>
      <c r="AQ116" s="172"/>
      <c r="AR116" s="172"/>
      <c r="AS116" s="172"/>
      <c r="AT116" s="172"/>
      <c r="AU116" s="172"/>
      <c r="AV116" s="173">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14</v>
      </c>
      <c r="AW116" s="173"/>
      <c r="AX116" s="173"/>
      <c r="AY116" s="182" t="str">
        <f>IF(AV116="","",AY115)</f>
        <v>ng/ml</v>
      </c>
      <c r="AZ116" s="182"/>
      <c r="BA116" s="182"/>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4" t="s">
        <v>36</v>
      </c>
      <c r="C117" s="164"/>
      <c r="D117" s="165" t="str">
        <f>IF(AND($V$4="Eine Vorlage zur Zielwertüberwachung",NOT(O117="")),"errechneter Mittelwert:","")</f>
        <v/>
      </c>
      <c r="E117" s="165"/>
      <c r="F117" s="165"/>
      <c r="G117" s="165"/>
      <c r="H117" s="165"/>
      <c r="I117" s="165"/>
      <c r="J117" s="165"/>
      <c r="K117" s="165"/>
      <c r="L117" s="165"/>
      <c r="M117" s="165"/>
      <c r="N117" s="165"/>
      <c r="O117" s="163" t="str" cm="1">
        <f t="array" ref="O117">IF(OR(AND(B121:B145=""),NOT($V$4="Eine Vorlage zur Zielwertüberwachung")),"",ROUND(AVERAGE(B121:B145),IF(B120="0 Komastellen",0,IF(B120="1 Komastelle",1,IF(B120="2 Komastellen",2,IF(B120="3 Komastellen",3,1))))))</f>
        <v/>
      </c>
      <c r="P117" s="163"/>
      <c r="Q117" s="163"/>
      <c r="R117" s="22"/>
      <c r="S117" s="66" t="str">
        <f>IF($V$4="Eine Vorlage zur Zielwertüberwachung","Verwendeter ZW =","")</f>
        <v/>
      </c>
      <c r="T117" s="164" t="s">
        <v>36</v>
      </c>
      <c r="U117" s="164"/>
      <c r="V117" s="165" t="str">
        <f>IF(AND($V$4="Eine Vorlage zur Zielwertüberwachung",NOT(AG117="")),"errechneter Mittelwert:","")</f>
        <v/>
      </c>
      <c r="W117" s="165"/>
      <c r="X117" s="165"/>
      <c r="Y117" s="165"/>
      <c r="Z117" s="165"/>
      <c r="AA117" s="165"/>
      <c r="AB117" s="165"/>
      <c r="AC117" s="165"/>
      <c r="AD117" s="165"/>
      <c r="AE117" s="165"/>
      <c r="AF117" s="165"/>
      <c r="AG117" s="163" t="str" cm="1">
        <f t="array" ref="AG117">IF(OR(AND(T121:T145=""),NOT($V$4="Eine Vorlage zur Zielwertüberwachung")),"",ROUND(AVERAGE(T121:T145),IF(T120="0 Komastellen",0,IF(T120="1 Komastelle",1,IF(T120="2 Komastellen",2,IF(T120="3 Komastellen",3,1))))))</f>
        <v/>
      </c>
      <c r="AH117" s="163"/>
      <c r="AI117" s="163"/>
      <c r="AK117" s="66" t="str">
        <f>IF($V$4="Eine Vorlage zur Zielwertüberwachung","Verwendeter ZW =","")</f>
        <v/>
      </c>
      <c r="AL117" s="164" t="s">
        <v>36</v>
      </c>
      <c r="AM117" s="164"/>
      <c r="AN117" s="165" t="str">
        <f>IF(AND($V$4="Eine Vorlage zur Zielwertüberwachung",NOT(AY117="")),"errechneter Mittelwert:","")</f>
        <v/>
      </c>
      <c r="AO117" s="165"/>
      <c r="AP117" s="165"/>
      <c r="AQ117" s="165"/>
      <c r="AR117" s="165"/>
      <c r="AS117" s="165"/>
      <c r="AT117" s="165"/>
      <c r="AU117" s="165"/>
      <c r="AV117" s="165"/>
      <c r="AW117" s="165"/>
      <c r="AX117" s="165"/>
      <c r="AY117" s="163" t="str" cm="1">
        <f t="array" ref="AY117">IF(OR(AND(AL121:AL145=""),NOT($V$4="Eine Vorlage zur Zielwertüberwachung")),"",ROUND(AVERAGE(AL121:AL145),IF(AL120="0 Komastellen",0,IF(AL120="1 Komastelle",1,IF(AL120="2 Komastellen",2,IF(AL120="3 Komastellen",3,1))))))</f>
        <v/>
      </c>
      <c r="AZ117" s="163"/>
      <c r="BA117" s="163"/>
    </row>
    <row r="118" spans="1:79" x14ac:dyDescent="0.2">
      <c r="A118" s="51" t="s">
        <v>1</v>
      </c>
      <c r="B118" s="45" t="str">
        <f>O115</f>
        <v>ng/ml</v>
      </c>
      <c r="C118" s="46"/>
      <c r="D118" s="169" t="s">
        <v>2</v>
      </c>
      <c r="E118" s="170"/>
      <c r="F118" s="169" t="s">
        <v>3</v>
      </c>
      <c r="G118" s="170"/>
      <c r="H118" s="169" t="s">
        <v>4</v>
      </c>
      <c r="I118" s="170"/>
      <c r="J118" s="177" t="str">
        <f>IF(AND($V$4="Eine Vorlage zur Zielwertüberwachung",B117="errechneter Mw"),"Mw","Zw")</f>
        <v>Zw</v>
      </c>
      <c r="K118" s="170"/>
      <c r="L118" s="177" t="s">
        <v>5</v>
      </c>
      <c r="M118" s="178"/>
      <c r="N118" s="169" t="s">
        <v>6</v>
      </c>
      <c r="O118" s="178"/>
      <c r="P118" s="182" t="s">
        <v>7</v>
      </c>
      <c r="Q118" s="178"/>
      <c r="R118" s="23"/>
      <c r="S118" s="51" t="s">
        <v>1</v>
      </c>
      <c r="T118" s="45" t="str">
        <f>AG115</f>
        <v>ng/ml</v>
      </c>
      <c r="U118" s="46"/>
      <c r="V118" s="169" t="s">
        <v>2</v>
      </c>
      <c r="W118" s="170"/>
      <c r="X118" s="169" t="s">
        <v>3</v>
      </c>
      <c r="Y118" s="170"/>
      <c r="Z118" s="169" t="s">
        <v>4</v>
      </c>
      <c r="AA118" s="170"/>
      <c r="AB118" s="177" t="str">
        <f>IF(AND($V$4="Eine Vorlage zur Zielwertüberwachung",T117="errechneter Mw"),"Mw","Zw")</f>
        <v>Zw</v>
      </c>
      <c r="AC118" s="170"/>
      <c r="AD118" s="177" t="s">
        <v>5</v>
      </c>
      <c r="AE118" s="178"/>
      <c r="AF118" s="169" t="s">
        <v>6</v>
      </c>
      <c r="AG118" s="178"/>
      <c r="AH118" s="182" t="s">
        <v>7</v>
      </c>
      <c r="AI118" s="178"/>
      <c r="AJ118" s="44"/>
      <c r="AK118" s="51" t="s">
        <v>1</v>
      </c>
      <c r="AL118" s="45" t="str">
        <f>AY115</f>
        <v>ng/ml</v>
      </c>
      <c r="AM118" s="46"/>
      <c r="AN118" s="169" t="s">
        <v>2</v>
      </c>
      <c r="AO118" s="170"/>
      <c r="AP118" s="169" t="s">
        <v>3</v>
      </c>
      <c r="AQ118" s="170"/>
      <c r="AR118" s="169" t="s">
        <v>4</v>
      </c>
      <c r="AS118" s="170"/>
      <c r="AT118" s="177" t="str">
        <f>IF(AND($V$4="Eine Vorlage zur Zielwertüberwachung",AL117="errechneter Mw"),"Mw","Zw")</f>
        <v>Zw</v>
      </c>
      <c r="AU118" s="170"/>
      <c r="AV118" s="177" t="s">
        <v>5</v>
      </c>
      <c r="AW118" s="178"/>
      <c r="AX118" s="169" t="s">
        <v>6</v>
      </c>
      <c r="AY118" s="178"/>
      <c r="AZ118" s="182" t="s">
        <v>7</v>
      </c>
      <c r="BA118" s="178"/>
      <c r="BC118" s="213" t="s">
        <v>263</v>
      </c>
      <c r="BD118" s="214"/>
    </row>
    <row r="119" spans="1:79" x14ac:dyDescent="0.2">
      <c r="A119" s="47" t="s">
        <v>10</v>
      </c>
      <c r="B119" s="50" t="s">
        <v>28</v>
      </c>
      <c r="C119" s="46"/>
      <c r="D119" s="181">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116</v>
      </c>
      <c r="E119" s="180"/>
      <c r="F119" s="1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126</v>
      </c>
      <c r="G119" s="180"/>
      <c r="H119" s="1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136</v>
      </c>
      <c r="I119" s="180"/>
      <c r="J119" s="181"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146</v>
      </c>
      <c r="K119" s="180"/>
      <c r="L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156</v>
      </c>
      <c r="M119" s="180"/>
      <c r="N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166</v>
      </c>
      <c r="O119" s="180"/>
      <c r="P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176</v>
      </c>
      <c r="Q119" s="180"/>
      <c r="R119" s="43"/>
      <c r="S119" s="47" t="s">
        <v>10</v>
      </c>
      <c r="T119" s="50" t="s">
        <v>28</v>
      </c>
      <c r="U119" s="46"/>
      <c r="V119" s="181">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145</v>
      </c>
      <c r="W119" s="180"/>
      <c r="X119" s="1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158</v>
      </c>
      <c r="Y119" s="180"/>
      <c r="Z119" s="1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171</v>
      </c>
      <c r="AA119" s="180"/>
      <c r="AB119" s="181"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183</v>
      </c>
      <c r="AC119" s="180"/>
      <c r="AD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195</v>
      </c>
      <c r="AE119" s="180"/>
      <c r="AF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208</v>
      </c>
      <c r="AG119" s="180"/>
      <c r="AH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221</v>
      </c>
      <c r="AI119" s="180"/>
      <c r="AJ119" s="44"/>
      <c r="AK119" s="47" t="s">
        <v>10</v>
      </c>
      <c r="AL119" s="50" t="s">
        <v>28</v>
      </c>
      <c r="AM119" s="46"/>
      <c r="AN119" s="181">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155</v>
      </c>
      <c r="AO119" s="180"/>
      <c r="AP119" s="179">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169</v>
      </c>
      <c r="AQ119" s="180"/>
      <c r="AR119" s="179">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183</v>
      </c>
      <c r="AS119" s="180"/>
      <c r="AT119" s="181"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196</v>
      </c>
      <c r="AU119" s="180"/>
      <c r="AV119" s="179">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209</v>
      </c>
      <c r="AW119" s="180"/>
      <c r="AX119" s="179">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223</v>
      </c>
      <c r="AY119" s="180"/>
      <c r="AZ119" s="179">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237</v>
      </c>
      <c r="BA119" s="180"/>
      <c r="BC119" s="215"/>
      <c r="BD119" s="216"/>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38</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17"/>
      <c r="BD121" s="218"/>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17"/>
      <c r="BD122" s="218"/>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17"/>
      <c r="BD123" s="218"/>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17"/>
      <c r="BD124" s="218"/>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17"/>
      <c r="BD125" s="218"/>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17"/>
      <c r="BD126" s="218"/>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17"/>
      <c r="BD127" s="218"/>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17"/>
      <c r="BD128" s="218"/>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17"/>
      <c r="BD129" s="218"/>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17"/>
      <c r="BD130" s="218"/>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17"/>
      <c r="BD131" s="218"/>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17"/>
      <c r="BD132" s="218"/>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17"/>
      <c r="BD133" s="218"/>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17"/>
      <c r="BD134" s="218"/>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17"/>
      <c r="BD135" s="218"/>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17"/>
      <c r="BD136" s="218"/>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17"/>
      <c r="BD137" s="218"/>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17"/>
      <c r="BD138" s="218"/>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17"/>
      <c r="BD139" s="218"/>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17"/>
      <c r="BD140" s="218"/>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17"/>
      <c r="BD141" s="218"/>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17"/>
      <c r="BD142" s="218"/>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17"/>
      <c r="BD143" s="218"/>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17"/>
      <c r="BD144" s="218"/>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17"/>
      <c r="BD145" s="218"/>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81" t="s">
        <v>95</v>
      </c>
      <c r="B149" s="282"/>
      <c r="C149" s="20"/>
      <c r="D149" s="174" t="s">
        <v>0</v>
      </c>
      <c r="E149" s="175"/>
      <c r="F149" s="175"/>
      <c r="G149" s="175"/>
      <c r="H149" s="175"/>
      <c r="I149" s="175"/>
      <c r="J149" s="175"/>
      <c r="K149" s="175"/>
      <c r="L149" s="175"/>
      <c r="M149" s="176"/>
      <c r="N149" s="183">
        <f>IFERROR(VLOOKUP(A149,'Qualabtoleranzen&amp;Einheiten'!$B$6:$E$200,2,FALSE),"")</f>
        <v>0.21</v>
      </c>
      <c r="O149" s="183"/>
      <c r="P149" s="183"/>
      <c r="Q149" s="184"/>
      <c r="R149" s="21"/>
      <c r="S149" s="281" t="s">
        <v>95</v>
      </c>
      <c r="T149" s="282"/>
      <c r="U149" s="20"/>
      <c r="V149" s="174" t="s">
        <v>0</v>
      </c>
      <c r="W149" s="175"/>
      <c r="X149" s="175"/>
      <c r="Y149" s="175"/>
      <c r="Z149" s="175"/>
      <c r="AA149" s="175"/>
      <c r="AB149" s="175"/>
      <c r="AC149" s="175"/>
      <c r="AD149" s="175"/>
      <c r="AE149" s="176"/>
      <c r="AF149" s="183">
        <f>IFERROR(VLOOKUP(S149,'Qualabtoleranzen&amp;Einheiten'!$B$6:$E$200,2,FALSE),"")</f>
        <v>0.21</v>
      </c>
      <c r="AG149" s="183"/>
      <c r="AH149" s="183"/>
      <c r="AI149" s="184"/>
      <c r="AK149" s="197" t="s">
        <v>9</v>
      </c>
      <c r="AL149" s="198"/>
      <c r="AM149" s="20"/>
      <c r="AN149" s="174" t="s">
        <v>0</v>
      </c>
      <c r="AO149" s="175"/>
      <c r="AP149" s="175"/>
      <c r="AQ149" s="175"/>
      <c r="AR149" s="175"/>
      <c r="AS149" s="175"/>
      <c r="AT149" s="175"/>
      <c r="AU149" s="175"/>
      <c r="AV149" s="175"/>
      <c r="AW149" s="176"/>
      <c r="AX149" s="183" t="str">
        <f>IFERROR(VLOOKUP(AK149,'Qualabtoleranzen&amp;Einheiten'!$B$6:$E$200,2,FALSE),"")</f>
        <v/>
      </c>
      <c r="AY149" s="183"/>
      <c r="AZ149" s="183"/>
      <c r="BA149" s="184"/>
    </row>
    <row r="150" spans="1:79" ht="12.75" customHeight="1" x14ac:dyDescent="0.2">
      <c r="A150" s="283"/>
      <c r="B150" s="284"/>
      <c r="C150" s="20"/>
      <c r="D150" s="174" t="s">
        <v>8</v>
      </c>
      <c r="E150" s="175"/>
      <c r="F150" s="175"/>
      <c r="G150" s="175"/>
      <c r="H150" s="175"/>
      <c r="I150" s="175"/>
      <c r="J150" s="175"/>
      <c r="K150" s="175"/>
      <c r="L150" s="175"/>
      <c r="M150" s="176"/>
      <c r="N150" s="185">
        <f>IFERROR(VLOOKUP(A149,'Qualabtoleranzen&amp;Einheiten'!$B$6:$E$200,3,FALSE),"")</f>
        <v>0.21</v>
      </c>
      <c r="O150" s="185"/>
      <c r="P150" s="185"/>
      <c r="Q150" s="186"/>
      <c r="R150" s="21"/>
      <c r="S150" s="283"/>
      <c r="T150" s="284"/>
      <c r="U150" s="20"/>
      <c r="V150" s="174" t="s">
        <v>8</v>
      </c>
      <c r="W150" s="175"/>
      <c r="X150" s="175"/>
      <c r="Y150" s="175"/>
      <c r="Z150" s="175"/>
      <c r="AA150" s="175"/>
      <c r="AB150" s="175"/>
      <c r="AC150" s="175"/>
      <c r="AD150" s="175"/>
      <c r="AE150" s="176"/>
      <c r="AF150" s="185">
        <f>IFERROR(VLOOKUP(S149,'Qualabtoleranzen&amp;Einheiten'!$B$6:$E$200,3,FALSE),"")</f>
        <v>0.21</v>
      </c>
      <c r="AG150" s="185"/>
      <c r="AH150" s="185"/>
      <c r="AI150" s="186"/>
      <c r="AK150" s="199"/>
      <c r="AL150" s="200"/>
      <c r="AM150" s="20"/>
      <c r="AN150" s="174" t="s">
        <v>8</v>
      </c>
      <c r="AO150" s="175"/>
      <c r="AP150" s="175"/>
      <c r="AQ150" s="175"/>
      <c r="AR150" s="175"/>
      <c r="AS150" s="175"/>
      <c r="AT150" s="175"/>
      <c r="AU150" s="175"/>
      <c r="AV150" s="175"/>
      <c r="AW150" s="176"/>
      <c r="AX150" s="185" t="str">
        <f>IFERROR(VLOOKUP(AK149,'Qualabtoleranzen&amp;Einheiten'!$B$6:$E$200,3,FALSE),"")</f>
        <v/>
      </c>
      <c r="AY150" s="185"/>
      <c r="AZ150" s="185"/>
      <c r="BA150" s="186"/>
    </row>
    <row r="151" spans="1:79" s="24" customFormat="1" ht="12.75" customHeight="1" x14ac:dyDescent="0.2">
      <c r="A151" s="293" t="s">
        <v>277</v>
      </c>
      <c r="B151" s="294"/>
      <c r="C151" s="20"/>
      <c r="D151" s="166" t="str">
        <f>IF(AND($V$4="Eine Vorlage zur Zielwertermittlung",NOT(L151="----------")),"neuer Zielwert",IF(NOT($V$4="Eine Vorlage zur Zielwertermittlung"),"Zielwert",""))</f>
        <v>Zielwert</v>
      </c>
      <c r="E151" s="167"/>
      <c r="F151" s="167"/>
      <c r="G151" s="167"/>
      <c r="H151" s="167"/>
      <c r="I151" s="167"/>
      <c r="J151" s="167"/>
      <c r="K151" s="168"/>
      <c r="L151" s="171">
        <v>192</v>
      </c>
      <c r="M151" s="171"/>
      <c r="N151" s="171"/>
      <c r="O151" s="187" t="str">
        <f>IFERROR(VLOOKUP(A149,'Qualabtoleranzen&amp;Einheiten'!$B$6:$E$200,4,FALSE),"Einheit")</f>
        <v>ng/ml</v>
      </c>
      <c r="P151" s="188"/>
      <c r="Q151" s="189"/>
      <c r="R151" s="21"/>
      <c r="S151" s="270" t="s">
        <v>278</v>
      </c>
      <c r="T151" s="274"/>
      <c r="U151" s="20"/>
      <c r="V151" s="166" t="str">
        <f>IF(AND($V$4="Eine Vorlage zur Zielwertermittlung",NOT(AD151="----------")),"neuer Zielwert",IF(NOT($V$4="Eine Vorlage zur Zielwertermittlung"),"Zielwert",""))</f>
        <v>Zielwert</v>
      </c>
      <c r="W151" s="167"/>
      <c r="X151" s="167"/>
      <c r="Y151" s="167"/>
      <c r="Z151" s="167"/>
      <c r="AA151" s="167"/>
      <c r="AB151" s="167"/>
      <c r="AC151" s="168"/>
      <c r="AD151" s="171">
        <v>177</v>
      </c>
      <c r="AE151" s="171"/>
      <c r="AF151" s="171"/>
      <c r="AG151" s="187" t="str">
        <f>IFERROR(VLOOKUP(S149,'Qualabtoleranzen&amp;Einheiten'!$B$6:$E$200,4,FALSE),"Einheit")</f>
        <v>ng/ml</v>
      </c>
      <c r="AH151" s="188"/>
      <c r="AI151" s="189"/>
      <c r="AJ151" s="17"/>
      <c r="AK151" s="193" t="s">
        <v>30</v>
      </c>
      <c r="AL151" s="194"/>
      <c r="AM151" s="20"/>
      <c r="AN151" s="166" t="str">
        <f>IF(AND($V$4="Eine Vorlage zur Zielwertermittlung",NOT(AV151="----------")),"neuer Zielwert",IF(NOT($V$4="Eine Vorlage zur Zielwertermittlung"),"Zielwert",""))</f>
        <v>Zielwert</v>
      </c>
      <c r="AO151" s="167"/>
      <c r="AP151" s="167"/>
      <c r="AQ151" s="167"/>
      <c r="AR151" s="167"/>
      <c r="AS151" s="167"/>
      <c r="AT151" s="167"/>
      <c r="AU151" s="168"/>
      <c r="AV151" s="171" t="str" cm="1">
        <f t="array" ref="AV151">IF(NOT($V$4="Eine Vorlage zur Zielwertermittlung"),"",IF(AND(AL157:AL181="",$V$4="Eine Vorlage zur Zielwertermittlung"),"----------",ROUND(AVERAGE(AL157:AL181),IF(AL156="0 Komastellen",0,IF(AL156="1 Komastelle",1,IF(AL156="2 Komastellen",2,IF(AL156="3 Komastellen",3,1)))))))</f>
        <v/>
      </c>
      <c r="AW151" s="171"/>
      <c r="AX151" s="171"/>
      <c r="AY151" s="187" t="str">
        <f>IFERROR(VLOOKUP(AK149,'Qualabtoleranzen&amp;Einheiten'!$B$6:$E$200,4,FALSE),"Einheit")</f>
        <v>Einheit</v>
      </c>
      <c r="AZ151" s="188"/>
      <c r="BA151" s="189"/>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95"/>
      <c r="B152" s="296"/>
      <c r="C152" s="20"/>
      <c r="D152" s="172" t="str">
        <f>IF(L152="","","Standardabweichung")</f>
        <v>Standardabweichung</v>
      </c>
      <c r="E152" s="172"/>
      <c r="F152" s="172"/>
      <c r="G152" s="172"/>
      <c r="H152" s="172"/>
      <c r="I152" s="172"/>
      <c r="J152" s="172"/>
      <c r="K152" s="172"/>
      <c r="L152" s="17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13</v>
      </c>
      <c r="M152" s="173"/>
      <c r="N152" s="173"/>
      <c r="O152" s="182" t="str">
        <f>IF(L152="","",O151)</f>
        <v>ng/ml</v>
      </c>
      <c r="P152" s="182"/>
      <c r="Q152" s="182"/>
      <c r="R152" s="21"/>
      <c r="S152" s="275"/>
      <c r="T152" s="276"/>
      <c r="U152" s="20"/>
      <c r="V152" s="172" t="str">
        <f>IF(AD152="","","Standardabweichung")</f>
        <v>Standardabweichung</v>
      </c>
      <c r="W152" s="172"/>
      <c r="X152" s="172"/>
      <c r="Y152" s="172"/>
      <c r="Z152" s="172"/>
      <c r="AA152" s="172"/>
      <c r="AB152" s="172"/>
      <c r="AC152" s="172"/>
      <c r="AD152" s="173">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v>
      </c>
      <c r="AE152" s="173"/>
      <c r="AF152" s="173"/>
      <c r="AG152" s="182" t="str">
        <f>IF(AD152="","",AG151)</f>
        <v>ng/ml</v>
      </c>
      <c r="AH152" s="182"/>
      <c r="AI152" s="182"/>
      <c r="AJ152" s="17"/>
      <c r="AK152" s="195"/>
      <c r="AL152" s="196"/>
      <c r="AM152" s="20"/>
      <c r="AN152" s="172" t="str">
        <f>IF(AV152="","","Standardabweichung")</f>
        <v/>
      </c>
      <c r="AO152" s="172"/>
      <c r="AP152" s="172"/>
      <c r="AQ152" s="172"/>
      <c r="AR152" s="172"/>
      <c r="AS152" s="172"/>
      <c r="AT152" s="172"/>
      <c r="AU152" s="172"/>
      <c r="AV152" s="173"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73"/>
      <c r="AX152" s="173"/>
      <c r="AY152" s="182" t="str">
        <f>IF(AV152="","",AY151)</f>
        <v/>
      </c>
      <c r="AZ152" s="182"/>
      <c r="BA152" s="182"/>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4" t="s">
        <v>36</v>
      </c>
      <c r="C153" s="164"/>
      <c r="D153" s="165" t="str">
        <f>IF(AND($V$4="Eine Vorlage zur Zielwertüberwachung",NOT(O153="")),"errechneter Mittelwert:","")</f>
        <v/>
      </c>
      <c r="E153" s="165"/>
      <c r="F153" s="165"/>
      <c r="G153" s="165"/>
      <c r="H153" s="165"/>
      <c r="I153" s="165"/>
      <c r="J153" s="165"/>
      <c r="K153" s="165"/>
      <c r="L153" s="165"/>
      <c r="M153" s="165"/>
      <c r="N153" s="165"/>
      <c r="O153" s="163" t="str" cm="1">
        <f t="array" ref="O153">IF(OR(AND(B157:B181=""),NOT($V$4="Eine Vorlage zur Zielwertüberwachung")),"",ROUND(AVERAGE(B157:B181),IF(B156="0 Komastellen",0,IF(B156="1 Komastelle",1,IF(B156="2 Komastellen",2,IF(B156="3 Komastellen",3,1))))))</f>
        <v/>
      </c>
      <c r="P153" s="163"/>
      <c r="Q153" s="163"/>
      <c r="R153" s="22"/>
      <c r="S153" s="66" t="str">
        <f>IF($V$4="Eine Vorlage zur Zielwertüberwachung","Verwendeter ZW =","")</f>
        <v/>
      </c>
      <c r="T153" s="164" t="s">
        <v>36</v>
      </c>
      <c r="U153" s="164"/>
      <c r="V153" s="165" t="str">
        <f>IF(AND($V$4="Eine Vorlage zur Zielwertüberwachung",NOT(AG153="")),"errechneter Mittelwert:","")</f>
        <v/>
      </c>
      <c r="W153" s="165"/>
      <c r="X153" s="165"/>
      <c r="Y153" s="165"/>
      <c r="Z153" s="165"/>
      <c r="AA153" s="165"/>
      <c r="AB153" s="165"/>
      <c r="AC153" s="165"/>
      <c r="AD153" s="165"/>
      <c r="AE153" s="165"/>
      <c r="AF153" s="165"/>
      <c r="AG153" s="163" t="str" cm="1">
        <f t="array" ref="AG153">IF(OR(AND(T157:T181=""),NOT($V$4="Eine Vorlage zur Zielwertüberwachung")),"",ROUND(AVERAGE(T157:T181),IF(T156="0 Komastellen",0,IF(T156="1 Komastelle",1,IF(T156="2 Komastellen",2,IF(T156="3 Komastellen",3,1))))))</f>
        <v/>
      </c>
      <c r="AH153" s="163"/>
      <c r="AI153" s="163"/>
      <c r="AK153" s="66" t="str">
        <f>IF($V$4="Eine Vorlage zur Zielwertüberwachung","Verwendeter ZW =","")</f>
        <v/>
      </c>
      <c r="AL153" s="164" t="s">
        <v>36</v>
      </c>
      <c r="AM153" s="164"/>
      <c r="AN153" s="165" t="str">
        <f>IF(AND($V$4="Eine Vorlage zur Zielwertüberwachung",NOT(AY153="")),"errechneter Mittelwert:","")</f>
        <v/>
      </c>
      <c r="AO153" s="165"/>
      <c r="AP153" s="165"/>
      <c r="AQ153" s="165"/>
      <c r="AR153" s="165"/>
      <c r="AS153" s="165"/>
      <c r="AT153" s="165"/>
      <c r="AU153" s="165"/>
      <c r="AV153" s="165"/>
      <c r="AW153" s="165"/>
      <c r="AX153" s="165"/>
      <c r="AY153" s="163" t="str" cm="1">
        <f t="array" ref="AY153">IF(OR(AND(AL157:AL181=""),NOT($V$4="Eine Vorlage zur Zielwertüberwachung")),"",ROUND(AVERAGE(AL157:AL181),IF(AL156="0 Komastellen",0,IF(AL156="1 Komastelle",1,IF(AL156="2 Komastellen",2,IF(AL156="3 Komastellen",3,1))))))</f>
        <v/>
      </c>
      <c r="AZ153" s="163"/>
      <c r="BA153" s="163"/>
    </row>
    <row r="154" spans="1:79" x14ac:dyDescent="0.2">
      <c r="A154" s="51" t="s">
        <v>1</v>
      </c>
      <c r="B154" s="45" t="str">
        <f>O151</f>
        <v>ng/ml</v>
      </c>
      <c r="C154" s="46"/>
      <c r="D154" s="169" t="s">
        <v>2</v>
      </c>
      <c r="E154" s="170"/>
      <c r="F154" s="169" t="s">
        <v>3</v>
      </c>
      <c r="G154" s="170"/>
      <c r="H154" s="169" t="s">
        <v>4</v>
      </c>
      <c r="I154" s="170"/>
      <c r="J154" s="177" t="str">
        <f>IF(AND($V$4="Eine Vorlage zur Zielwertüberwachung",B153="errechneter Mw"),"Mw","Zw")</f>
        <v>Zw</v>
      </c>
      <c r="K154" s="170"/>
      <c r="L154" s="177" t="s">
        <v>5</v>
      </c>
      <c r="M154" s="178"/>
      <c r="N154" s="169" t="s">
        <v>6</v>
      </c>
      <c r="O154" s="178"/>
      <c r="P154" s="182" t="s">
        <v>7</v>
      </c>
      <c r="Q154" s="178"/>
      <c r="R154" s="23"/>
      <c r="S154" s="51" t="s">
        <v>1</v>
      </c>
      <c r="T154" s="45" t="str">
        <f>AG151</f>
        <v>ng/ml</v>
      </c>
      <c r="U154" s="46"/>
      <c r="V154" s="169" t="s">
        <v>2</v>
      </c>
      <c r="W154" s="170"/>
      <c r="X154" s="169" t="s">
        <v>3</v>
      </c>
      <c r="Y154" s="170"/>
      <c r="Z154" s="169" t="s">
        <v>4</v>
      </c>
      <c r="AA154" s="170"/>
      <c r="AB154" s="177" t="str">
        <f>IF(AND($V$4="Eine Vorlage zur Zielwertüberwachung",T153="errechneter Mw"),"Mw","Zw")</f>
        <v>Zw</v>
      </c>
      <c r="AC154" s="170"/>
      <c r="AD154" s="177" t="s">
        <v>5</v>
      </c>
      <c r="AE154" s="178"/>
      <c r="AF154" s="169" t="s">
        <v>6</v>
      </c>
      <c r="AG154" s="178"/>
      <c r="AH154" s="182" t="s">
        <v>7</v>
      </c>
      <c r="AI154" s="178"/>
      <c r="AJ154" s="44"/>
      <c r="AK154" s="51" t="s">
        <v>1</v>
      </c>
      <c r="AL154" s="45" t="str">
        <f>AY151</f>
        <v>Einheit</v>
      </c>
      <c r="AM154" s="46"/>
      <c r="AN154" s="169" t="s">
        <v>2</v>
      </c>
      <c r="AO154" s="170"/>
      <c r="AP154" s="169" t="s">
        <v>3</v>
      </c>
      <c r="AQ154" s="170"/>
      <c r="AR154" s="169" t="s">
        <v>4</v>
      </c>
      <c r="AS154" s="170"/>
      <c r="AT154" s="177" t="str">
        <f>IF(AND($V$4="Eine Vorlage zur Zielwertüberwachung",AL153="errechneter Mw"),"Mw","Zw")</f>
        <v>Zw</v>
      </c>
      <c r="AU154" s="170"/>
      <c r="AV154" s="177" t="s">
        <v>5</v>
      </c>
      <c r="AW154" s="178"/>
      <c r="AX154" s="169" t="s">
        <v>6</v>
      </c>
      <c r="AY154" s="178"/>
      <c r="AZ154" s="182" t="s">
        <v>7</v>
      </c>
      <c r="BA154" s="178"/>
      <c r="BC154" s="213" t="s">
        <v>263</v>
      </c>
      <c r="BD154" s="214"/>
    </row>
    <row r="155" spans="1:79" x14ac:dyDescent="0.2">
      <c r="A155" s="47" t="s">
        <v>10</v>
      </c>
      <c r="B155" s="50" t="s">
        <v>28</v>
      </c>
      <c r="C155" s="46"/>
      <c r="D155" s="181">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152</v>
      </c>
      <c r="E155" s="180"/>
      <c r="F155" s="17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166</v>
      </c>
      <c r="G155" s="180"/>
      <c r="H155" s="17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179</v>
      </c>
      <c r="I155" s="180"/>
      <c r="J155" s="181"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192</v>
      </c>
      <c r="K155" s="180"/>
      <c r="L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205</v>
      </c>
      <c r="M155" s="180"/>
      <c r="N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218</v>
      </c>
      <c r="O155" s="180"/>
      <c r="P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232</v>
      </c>
      <c r="Q155" s="180"/>
      <c r="R155" s="43"/>
      <c r="S155" s="47" t="s">
        <v>10</v>
      </c>
      <c r="T155" s="50" t="s">
        <v>28</v>
      </c>
      <c r="U155" s="46"/>
      <c r="V155" s="181">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140</v>
      </c>
      <c r="W155" s="180"/>
      <c r="X155" s="17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153</v>
      </c>
      <c r="Y155" s="180"/>
      <c r="Z155" s="17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165</v>
      </c>
      <c r="AA155" s="180"/>
      <c r="AB155" s="181"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177</v>
      </c>
      <c r="AC155" s="180"/>
      <c r="AD155" s="17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189</v>
      </c>
      <c r="AE155" s="180"/>
      <c r="AF155" s="17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201</v>
      </c>
      <c r="AG155" s="180"/>
      <c r="AH155" s="17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214</v>
      </c>
      <c r="AI155" s="180"/>
      <c r="AJ155" s="44"/>
      <c r="AK155" s="47" t="s">
        <v>10</v>
      </c>
      <c r="AL155" s="50" t="s">
        <v>28</v>
      </c>
      <c r="AM155" s="46"/>
      <c r="AN155" s="181"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80"/>
      <c r="AP155" s="17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80"/>
      <c r="AR155" s="17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80"/>
      <c r="AT155" s="181"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80"/>
      <c r="AV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80"/>
      <c r="AX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80"/>
      <c r="AZ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80"/>
      <c r="BC155" s="215"/>
      <c r="BD155" s="216"/>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17"/>
      <c r="BD157" s="218"/>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17"/>
      <c r="BD158" s="218"/>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17"/>
      <c r="BD159" s="218"/>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17"/>
      <c r="BD160" s="218"/>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17"/>
      <c r="BD161" s="218"/>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17"/>
      <c r="BD162" s="218"/>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17"/>
      <c r="BD163" s="218"/>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17"/>
      <c r="BD164" s="218"/>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17"/>
      <c r="BD165" s="218"/>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17"/>
      <c r="BD166" s="218"/>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17"/>
      <c r="BD167" s="218"/>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17"/>
      <c r="BD168" s="218"/>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17"/>
      <c r="BD169" s="218"/>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17"/>
      <c r="BD170" s="218"/>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17"/>
      <c r="BD171" s="218"/>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17"/>
      <c r="BD172" s="218"/>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17"/>
      <c r="BD173" s="218"/>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17"/>
      <c r="BD174" s="218"/>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17"/>
      <c r="BD175" s="218"/>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17"/>
      <c r="BD176" s="218"/>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17"/>
      <c r="BD177" s="218"/>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17"/>
      <c r="BD178" s="218"/>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17"/>
      <c r="BD179" s="218"/>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17"/>
      <c r="BD180" s="218"/>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17"/>
      <c r="BD181" s="218"/>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211"/>
      <c r="B185" s="211"/>
      <c r="C185" s="127"/>
      <c r="D185" s="155"/>
      <c r="E185" s="155"/>
      <c r="F185" s="155"/>
      <c r="G185" s="155"/>
      <c r="H185" s="155"/>
      <c r="I185" s="155"/>
      <c r="J185" s="155"/>
      <c r="K185" s="155"/>
      <c r="L185" s="155"/>
      <c r="M185" s="155"/>
      <c r="N185" s="160"/>
      <c r="O185" s="160"/>
      <c r="P185" s="160"/>
      <c r="Q185" s="160"/>
      <c r="R185" s="128"/>
      <c r="S185" s="211"/>
      <c r="T185" s="211"/>
      <c r="U185" s="127"/>
      <c r="V185" s="155"/>
      <c r="W185" s="155"/>
      <c r="X185" s="155"/>
      <c r="Y185" s="155"/>
      <c r="Z185" s="155"/>
      <c r="AA185" s="155"/>
      <c r="AB185" s="155"/>
      <c r="AC185" s="155"/>
      <c r="AD185" s="155"/>
      <c r="AE185" s="155"/>
      <c r="AF185" s="160"/>
      <c r="AG185" s="160"/>
      <c r="AH185" s="160"/>
      <c r="AI185" s="160"/>
      <c r="AJ185" s="55"/>
      <c r="AK185" s="211"/>
      <c r="AL185" s="211"/>
      <c r="AM185" s="127"/>
      <c r="AN185" s="155"/>
      <c r="AO185" s="155"/>
      <c r="AP185" s="155"/>
      <c r="AQ185" s="155"/>
      <c r="AR185" s="155"/>
      <c r="AS185" s="155"/>
      <c r="AT185" s="155"/>
      <c r="AU185" s="155"/>
      <c r="AV185" s="155"/>
      <c r="AW185" s="155"/>
      <c r="AX185" s="160"/>
      <c r="AY185" s="160"/>
      <c r="AZ185" s="160"/>
      <c r="BA185" s="160"/>
      <c r="BB185" s="55"/>
      <c r="BC185" s="55"/>
      <c r="BD185" s="55"/>
    </row>
    <row r="186" spans="1:79" ht="12.75" customHeight="1" x14ac:dyDescent="0.2">
      <c r="A186" s="211"/>
      <c r="B186" s="211"/>
      <c r="C186" s="127"/>
      <c r="D186" s="155"/>
      <c r="E186" s="155"/>
      <c r="F186" s="155"/>
      <c r="G186" s="155"/>
      <c r="H186" s="155"/>
      <c r="I186" s="155"/>
      <c r="J186" s="155"/>
      <c r="K186" s="155"/>
      <c r="L186" s="155"/>
      <c r="M186" s="155"/>
      <c r="N186" s="192"/>
      <c r="O186" s="192"/>
      <c r="P186" s="192"/>
      <c r="Q186" s="192"/>
      <c r="R186" s="128"/>
      <c r="S186" s="211"/>
      <c r="T186" s="211"/>
      <c r="U186" s="127"/>
      <c r="V186" s="155"/>
      <c r="W186" s="155"/>
      <c r="X186" s="155"/>
      <c r="Y186" s="155"/>
      <c r="Z186" s="155"/>
      <c r="AA186" s="155"/>
      <c r="AB186" s="155"/>
      <c r="AC186" s="155"/>
      <c r="AD186" s="155"/>
      <c r="AE186" s="155"/>
      <c r="AF186" s="192"/>
      <c r="AG186" s="192"/>
      <c r="AH186" s="192"/>
      <c r="AI186" s="192"/>
      <c r="AJ186" s="55"/>
      <c r="AK186" s="211"/>
      <c r="AL186" s="211"/>
      <c r="AM186" s="127"/>
      <c r="AN186" s="155"/>
      <c r="AO186" s="155"/>
      <c r="AP186" s="155"/>
      <c r="AQ186" s="155"/>
      <c r="AR186" s="155"/>
      <c r="AS186" s="155"/>
      <c r="AT186" s="155"/>
      <c r="AU186" s="155"/>
      <c r="AV186" s="155"/>
      <c r="AW186" s="155"/>
      <c r="AX186" s="192"/>
      <c r="AY186" s="192"/>
      <c r="AZ186" s="192"/>
      <c r="BA186" s="192"/>
      <c r="BB186" s="55"/>
      <c r="BC186" s="55"/>
      <c r="BD186" s="55"/>
    </row>
    <row r="187" spans="1:79" s="24" customFormat="1" ht="12.75" customHeight="1" x14ac:dyDescent="0.2">
      <c r="A187" s="212"/>
      <c r="B187" s="212"/>
      <c r="C187" s="127"/>
      <c r="D187" s="155"/>
      <c r="E187" s="155"/>
      <c r="F187" s="155"/>
      <c r="G187" s="155"/>
      <c r="H187" s="155"/>
      <c r="I187" s="155"/>
      <c r="J187" s="155"/>
      <c r="K187" s="155"/>
      <c r="L187" s="190"/>
      <c r="M187" s="190"/>
      <c r="N187" s="190"/>
      <c r="O187" s="156"/>
      <c r="P187" s="156"/>
      <c r="Q187" s="156"/>
      <c r="R187" s="128"/>
      <c r="S187" s="212"/>
      <c r="T187" s="212"/>
      <c r="U187" s="127"/>
      <c r="V187" s="155"/>
      <c r="W187" s="155"/>
      <c r="X187" s="155"/>
      <c r="Y187" s="155"/>
      <c r="Z187" s="155"/>
      <c r="AA187" s="155"/>
      <c r="AB187" s="155"/>
      <c r="AC187" s="155"/>
      <c r="AD187" s="190"/>
      <c r="AE187" s="190"/>
      <c r="AF187" s="190"/>
      <c r="AG187" s="156"/>
      <c r="AH187" s="156"/>
      <c r="AI187" s="156"/>
      <c r="AJ187" s="55"/>
      <c r="AK187" s="212"/>
      <c r="AL187" s="212"/>
      <c r="AM187" s="127"/>
      <c r="AN187" s="155"/>
      <c r="AO187" s="155"/>
      <c r="AP187" s="155"/>
      <c r="AQ187" s="155"/>
      <c r="AR187" s="155"/>
      <c r="AS187" s="155"/>
      <c r="AT187" s="155"/>
      <c r="AU187" s="155"/>
      <c r="AV187" s="190"/>
      <c r="AW187" s="190"/>
      <c r="AX187" s="190"/>
      <c r="AY187" s="156"/>
      <c r="AZ187" s="156"/>
      <c r="BA187" s="156"/>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12"/>
      <c r="B188" s="212"/>
      <c r="C188" s="127"/>
      <c r="D188" s="155"/>
      <c r="E188" s="155"/>
      <c r="F188" s="155"/>
      <c r="G188" s="155"/>
      <c r="H188" s="155"/>
      <c r="I188" s="155"/>
      <c r="J188" s="155"/>
      <c r="K188" s="155"/>
      <c r="L188" s="191"/>
      <c r="M188" s="191"/>
      <c r="N188" s="191"/>
      <c r="O188" s="158"/>
      <c r="P188" s="158"/>
      <c r="Q188" s="158"/>
      <c r="R188" s="128"/>
      <c r="S188" s="212"/>
      <c r="T188" s="212"/>
      <c r="U188" s="127"/>
      <c r="V188" s="155"/>
      <c r="W188" s="155"/>
      <c r="X188" s="155"/>
      <c r="Y188" s="155"/>
      <c r="Z188" s="155"/>
      <c r="AA188" s="155"/>
      <c r="AB188" s="155"/>
      <c r="AC188" s="155"/>
      <c r="AD188" s="191"/>
      <c r="AE188" s="191"/>
      <c r="AF188" s="191"/>
      <c r="AG188" s="158"/>
      <c r="AH188" s="158"/>
      <c r="AI188" s="158"/>
      <c r="AJ188" s="55"/>
      <c r="AK188" s="212"/>
      <c r="AL188" s="212"/>
      <c r="AM188" s="127"/>
      <c r="AN188" s="155"/>
      <c r="AO188" s="155"/>
      <c r="AP188" s="155"/>
      <c r="AQ188" s="155"/>
      <c r="AR188" s="155"/>
      <c r="AS188" s="155"/>
      <c r="AT188" s="155"/>
      <c r="AU188" s="155"/>
      <c r="AV188" s="191"/>
      <c r="AW188" s="191"/>
      <c r="AX188" s="191"/>
      <c r="AY188" s="158"/>
      <c r="AZ188" s="158"/>
      <c r="BA188" s="158"/>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57"/>
      <c r="C189" s="157"/>
      <c r="D189" s="155"/>
      <c r="E189" s="155"/>
      <c r="F189" s="155"/>
      <c r="G189" s="155"/>
      <c r="H189" s="155"/>
      <c r="I189" s="155"/>
      <c r="J189" s="155"/>
      <c r="K189" s="155"/>
      <c r="L189" s="155"/>
      <c r="M189" s="155"/>
      <c r="N189" s="155"/>
      <c r="O189" s="156"/>
      <c r="P189" s="156"/>
      <c r="Q189" s="156"/>
      <c r="R189" s="131"/>
      <c r="S189" s="130"/>
      <c r="T189" s="157"/>
      <c r="U189" s="157"/>
      <c r="V189" s="155"/>
      <c r="W189" s="155"/>
      <c r="X189" s="155"/>
      <c r="Y189" s="155"/>
      <c r="Z189" s="155"/>
      <c r="AA189" s="155"/>
      <c r="AB189" s="155"/>
      <c r="AC189" s="155"/>
      <c r="AD189" s="155"/>
      <c r="AE189" s="155"/>
      <c r="AF189" s="155"/>
      <c r="AG189" s="156"/>
      <c r="AH189" s="156"/>
      <c r="AI189" s="156"/>
      <c r="AJ189" s="55"/>
      <c r="AK189" s="130"/>
      <c r="AL189" s="157"/>
      <c r="AM189" s="157"/>
      <c r="AN189" s="155"/>
      <c r="AO189" s="155"/>
      <c r="AP189" s="155"/>
      <c r="AQ189" s="155"/>
      <c r="AR189" s="155"/>
      <c r="AS189" s="155"/>
      <c r="AT189" s="155"/>
      <c r="AU189" s="155"/>
      <c r="AV189" s="155"/>
      <c r="AW189" s="155"/>
      <c r="AX189" s="155"/>
      <c r="AY189" s="156"/>
      <c r="AZ189" s="156"/>
      <c r="BA189" s="156"/>
      <c r="BB189" s="55"/>
      <c r="BC189" s="55"/>
      <c r="BD189" s="55"/>
    </row>
    <row r="190" spans="1:79" x14ac:dyDescent="0.2">
      <c r="A190" s="132"/>
      <c r="B190" s="132"/>
      <c r="C190" s="132"/>
      <c r="D190" s="158"/>
      <c r="E190" s="158"/>
      <c r="F190" s="158"/>
      <c r="G190" s="158"/>
      <c r="H190" s="158"/>
      <c r="I190" s="158"/>
      <c r="J190" s="156"/>
      <c r="K190" s="158"/>
      <c r="L190" s="156"/>
      <c r="M190" s="156"/>
      <c r="N190" s="158"/>
      <c r="O190" s="156"/>
      <c r="P190" s="158"/>
      <c r="Q190" s="156"/>
      <c r="R190" s="133"/>
      <c r="S190" s="132"/>
      <c r="T190" s="132"/>
      <c r="U190" s="132"/>
      <c r="V190" s="158"/>
      <c r="W190" s="158"/>
      <c r="X190" s="158"/>
      <c r="Y190" s="158"/>
      <c r="Z190" s="158"/>
      <c r="AA190" s="158"/>
      <c r="AB190" s="156"/>
      <c r="AC190" s="158"/>
      <c r="AD190" s="156"/>
      <c r="AE190" s="156"/>
      <c r="AF190" s="158"/>
      <c r="AG190" s="156"/>
      <c r="AH190" s="158"/>
      <c r="AI190" s="156"/>
      <c r="AJ190" s="128"/>
      <c r="AK190" s="132"/>
      <c r="AL190" s="132"/>
      <c r="AM190" s="132"/>
      <c r="AN190" s="158"/>
      <c r="AO190" s="158"/>
      <c r="AP190" s="158"/>
      <c r="AQ190" s="158"/>
      <c r="AR190" s="158"/>
      <c r="AS190" s="158"/>
      <c r="AT190" s="156"/>
      <c r="AU190" s="158"/>
      <c r="AV190" s="156"/>
      <c r="AW190" s="156"/>
      <c r="AX190" s="158"/>
      <c r="AY190" s="156"/>
      <c r="AZ190" s="158"/>
      <c r="BA190" s="156"/>
      <c r="BB190" s="55"/>
      <c r="BC190" s="219"/>
      <c r="BD190" s="219"/>
    </row>
    <row r="191" spans="1:79" x14ac:dyDescent="0.2">
      <c r="A191" s="132"/>
      <c r="B191" s="132"/>
      <c r="C191" s="132"/>
      <c r="D191" s="161"/>
      <c r="E191" s="161"/>
      <c r="F191" s="159"/>
      <c r="G191" s="159"/>
      <c r="H191" s="159"/>
      <c r="I191" s="159"/>
      <c r="J191" s="161"/>
      <c r="K191" s="161"/>
      <c r="L191" s="159"/>
      <c r="M191" s="159"/>
      <c r="N191" s="159"/>
      <c r="O191" s="159"/>
      <c r="P191" s="159"/>
      <c r="Q191" s="159"/>
      <c r="R191" s="147"/>
      <c r="S191" s="132"/>
      <c r="T191" s="132"/>
      <c r="U191" s="132"/>
      <c r="V191" s="161"/>
      <c r="W191" s="159"/>
      <c r="X191" s="159"/>
      <c r="Y191" s="159"/>
      <c r="Z191" s="159"/>
      <c r="AA191" s="159"/>
      <c r="AB191" s="161"/>
      <c r="AC191" s="159"/>
      <c r="AD191" s="159"/>
      <c r="AE191" s="159"/>
      <c r="AF191" s="159"/>
      <c r="AG191" s="159"/>
      <c r="AH191" s="159"/>
      <c r="AI191" s="159"/>
      <c r="AJ191" s="128"/>
      <c r="AK191" s="132"/>
      <c r="AL191" s="132"/>
      <c r="AM191" s="132"/>
      <c r="AN191" s="161"/>
      <c r="AO191" s="159"/>
      <c r="AP191" s="159"/>
      <c r="AQ191" s="159"/>
      <c r="AR191" s="159"/>
      <c r="AS191" s="159"/>
      <c r="AT191" s="161"/>
      <c r="AU191" s="159"/>
      <c r="AV191" s="159"/>
      <c r="AW191" s="159"/>
      <c r="AX191" s="159"/>
      <c r="AY191" s="159"/>
      <c r="AZ191" s="159"/>
      <c r="BA191" s="159"/>
      <c r="BB191" s="55"/>
      <c r="BC191" s="219"/>
      <c r="BD191" s="219"/>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220"/>
      <c r="BD193" s="220"/>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220"/>
      <c r="BD194" s="220"/>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220"/>
      <c r="BD195" s="220"/>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220"/>
      <c r="BD196" s="220"/>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220"/>
      <c r="BD197" s="220"/>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220"/>
      <c r="BD198" s="220"/>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220"/>
      <c r="BD199" s="220"/>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220"/>
      <c r="BD200" s="220"/>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220"/>
      <c r="BD201" s="220"/>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220"/>
      <c r="BD202" s="220"/>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220"/>
      <c r="BD203" s="220"/>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220"/>
      <c r="BD204" s="220"/>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220"/>
      <c r="BD205" s="220"/>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220"/>
      <c r="BD206" s="220"/>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220"/>
      <c r="BD207" s="220"/>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220"/>
      <c r="BD208" s="220"/>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220"/>
      <c r="BD209" s="220"/>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220"/>
      <c r="BD210" s="220"/>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220"/>
      <c r="BD211" s="220"/>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220"/>
      <c r="BD212" s="220"/>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220"/>
      <c r="BD213" s="220"/>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220"/>
      <c r="BD214" s="220"/>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220"/>
      <c r="BD215" s="220"/>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220"/>
      <c r="BD216" s="220"/>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220"/>
      <c r="BD217" s="220"/>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11"/>
      <c r="B221" s="211"/>
      <c r="C221" s="127"/>
      <c r="D221" s="155"/>
      <c r="E221" s="155"/>
      <c r="F221" s="155"/>
      <c r="G221" s="155"/>
      <c r="H221" s="155"/>
      <c r="I221" s="155"/>
      <c r="J221" s="155"/>
      <c r="K221" s="155"/>
      <c r="L221" s="155"/>
      <c r="M221" s="155"/>
      <c r="N221" s="160"/>
      <c r="O221" s="160"/>
      <c r="P221" s="160"/>
      <c r="Q221" s="160"/>
      <c r="R221" s="128"/>
      <c r="S221" s="211"/>
      <c r="T221" s="211"/>
      <c r="U221" s="127"/>
      <c r="V221" s="155"/>
      <c r="W221" s="155"/>
      <c r="X221" s="155"/>
      <c r="Y221" s="155"/>
      <c r="Z221" s="155"/>
      <c r="AA221" s="155"/>
      <c r="AB221" s="155"/>
      <c r="AC221" s="155"/>
      <c r="AD221" s="155"/>
      <c r="AE221" s="155"/>
      <c r="AF221" s="160"/>
      <c r="AG221" s="160"/>
      <c r="AH221" s="160"/>
      <c r="AI221" s="160"/>
      <c r="AJ221" s="55"/>
      <c r="AK221" s="211"/>
      <c r="AL221" s="211"/>
      <c r="AM221" s="127"/>
      <c r="AN221" s="155"/>
      <c r="AO221" s="155"/>
      <c r="AP221" s="155"/>
      <c r="AQ221" s="155"/>
      <c r="AR221" s="155"/>
      <c r="AS221" s="155"/>
      <c r="AT221" s="155"/>
      <c r="AU221" s="155"/>
      <c r="AV221" s="155"/>
      <c r="AW221" s="155"/>
      <c r="AX221" s="160"/>
      <c r="AY221" s="160"/>
      <c r="AZ221" s="160"/>
      <c r="BA221" s="160"/>
      <c r="BB221" s="55"/>
      <c r="BC221" s="55"/>
      <c r="BD221" s="55"/>
    </row>
    <row r="222" spans="1:79" ht="12.75" customHeight="1" x14ac:dyDescent="0.2">
      <c r="A222" s="211"/>
      <c r="B222" s="211"/>
      <c r="C222" s="127"/>
      <c r="D222" s="155"/>
      <c r="E222" s="155"/>
      <c r="F222" s="155"/>
      <c r="G222" s="155"/>
      <c r="H222" s="155"/>
      <c r="I222" s="155"/>
      <c r="J222" s="155"/>
      <c r="K222" s="155"/>
      <c r="L222" s="155"/>
      <c r="M222" s="155"/>
      <c r="N222" s="192"/>
      <c r="O222" s="192"/>
      <c r="P222" s="192"/>
      <c r="Q222" s="192"/>
      <c r="R222" s="128"/>
      <c r="S222" s="211"/>
      <c r="T222" s="211"/>
      <c r="U222" s="127"/>
      <c r="V222" s="155"/>
      <c r="W222" s="155"/>
      <c r="X222" s="155"/>
      <c r="Y222" s="155"/>
      <c r="Z222" s="155"/>
      <c r="AA222" s="155"/>
      <c r="AB222" s="155"/>
      <c r="AC222" s="155"/>
      <c r="AD222" s="155"/>
      <c r="AE222" s="155"/>
      <c r="AF222" s="192"/>
      <c r="AG222" s="192"/>
      <c r="AH222" s="192"/>
      <c r="AI222" s="192"/>
      <c r="AJ222" s="55"/>
      <c r="AK222" s="211"/>
      <c r="AL222" s="211"/>
      <c r="AM222" s="127"/>
      <c r="AN222" s="155"/>
      <c r="AO222" s="155"/>
      <c r="AP222" s="155"/>
      <c r="AQ222" s="155"/>
      <c r="AR222" s="155"/>
      <c r="AS222" s="155"/>
      <c r="AT222" s="155"/>
      <c r="AU222" s="155"/>
      <c r="AV222" s="155"/>
      <c r="AW222" s="155"/>
      <c r="AX222" s="192"/>
      <c r="AY222" s="192"/>
      <c r="AZ222" s="192"/>
      <c r="BA222" s="192"/>
      <c r="BB222" s="55"/>
      <c r="BC222" s="55"/>
      <c r="BD222" s="55"/>
    </row>
    <row r="223" spans="1:79" s="24" customFormat="1" ht="12.75" customHeight="1" x14ac:dyDescent="0.2">
      <c r="A223" s="212"/>
      <c r="B223" s="212"/>
      <c r="C223" s="127"/>
      <c r="D223" s="155"/>
      <c r="E223" s="155"/>
      <c r="F223" s="155"/>
      <c r="G223" s="155"/>
      <c r="H223" s="155"/>
      <c r="I223" s="155"/>
      <c r="J223" s="155"/>
      <c r="K223" s="155"/>
      <c r="L223" s="190"/>
      <c r="M223" s="190"/>
      <c r="N223" s="190"/>
      <c r="O223" s="156"/>
      <c r="P223" s="156"/>
      <c r="Q223" s="156"/>
      <c r="R223" s="128"/>
      <c r="S223" s="212"/>
      <c r="T223" s="212"/>
      <c r="U223" s="127"/>
      <c r="V223" s="155"/>
      <c r="W223" s="155"/>
      <c r="X223" s="155"/>
      <c r="Y223" s="155"/>
      <c r="Z223" s="155"/>
      <c r="AA223" s="155"/>
      <c r="AB223" s="155"/>
      <c r="AC223" s="155"/>
      <c r="AD223" s="190"/>
      <c r="AE223" s="190"/>
      <c r="AF223" s="190"/>
      <c r="AG223" s="156"/>
      <c r="AH223" s="156"/>
      <c r="AI223" s="156"/>
      <c r="AJ223" s="55"/>
      <c r="AK223" s="212"/>
      <c r="AL223" s="212"/>
      <c r="AM223" s="127"/>
      <c r="AN223" s="155"/>
      <c r="AO223" s="155"/>
      <c r="AP223" s="155"/>
      <c r="AQ223" s="155"/>
      <c r="AR223" s="155"/>
      <c r="AS223" s="155"/>
      <c r="AT223" s="155"/>
      <c r="AU223" s="155"/>
      <c r="AV223" s="190"/>
      <c r="AW223" s="190"/>
      <c r="AX223" s="190"/>
      <c r="AY223" s="156"/>
      <c r="AZ223" s="156"/>
      <c r="BA223" s="156"/>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12"/>
      <c r="B224" s="212"/>
      <c r="C224" s="127"/>
      <c r="D224" s="155"/>
      <c r="E224" s="155"/>
      <c r="F224" s="155"/>
      <c r="G224" s="155"/>
      <c r="H224" s="155"/>
      <c r="I224" s="155"/>
      <c r="J224" s="155"/>
      <c r="K224" s="155"/>
      <c r="L224" s="191"/>
      <c r="M224" s="191"/>
      <c r="N224" s="191"/>
      <c r="O224" s="158"/>
      <c r="P224" s="158"/>
      <c r="Q224" s="158"/>
      <c r="R224" s="128"/>
      <c r="S224" s="212"/>
      <c r="T224" s="212"/>
      <c r="U224" s="127"/>
      <c r="V224" s="155"/>
      <c r="W224" s="155"/>
      <c r="X224" s="155"/>
      <c r="Y224" s="155"/>
      <c r="Z224" s="155"/>
      <c r="AA224" s="155"/>
      <c r="AB224" s="155"/>
      <c r="AC224" s="155"/>
      <c r="AD224" s="191"/>
      <c r="AE224" s="191"/>
      <c r="AF224" s="191"/>
      <c r="AG224" s="158"/>
      <c r="AH224" s="158"/>
      <c r="AI224" s="158"/>
      <c r="AJ224" s="55"/>
      <c r="AK224" s="212"/>
      <c r="AL224" s="212"/>
      <c r="AM224" s="127"/>
      <c r="AN224" s="155"/>
      <c r="AO224" s="155"/>
      <c r="AP224" s="155"/>
      <c r="AQ224" s="155"/>
      <c r="AR224" s="155"/>
      <c r="AS224" s="155"/>
      <c r="AT224" s="155"/>
      <c r="AU224" s="155"/>
      <c r="AV224" s="191"/>
      <c r="AW224" s="191"/>
      <c r="AX224" s="191"/>
      <c r="AY224" s="158"/>
      <c r="AZ224" s="158"/>
      <c r="BA224" s="158"/>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57"/>
      <c r="C225" s="157"/>
      <c r="D225" s="155"/>
      <c r="E225" s="155"/>
      <c r="F225" s="155"/>
      <c r="G225" s="155"/>
      <c r="H225" s="155"/>
      <c r="I225" s="155"/>
      <c r="J225" s="155"/>
      <c r="K225" s="155"/>
      <c r="L225" s="155"/>
      <c r="M225" s="155"/>
      <c r="N225" s="155"/>
      <c r="O225" s="156"/>
      <c r="P225" s="156"/>
      <c r="Q225" s="156"/>
      <c r="R225" s="131"/>
      <c r="S225" s="130"/>
      <c r="T225" s="157"/>
      <c r="U225" s="157"/>
      <c r="V225" s="155"/>
      <c r="W225" s="155"/>
      <c r="X225" s="155"/>
      <c r="Y225" s="155"/>
      <c r="Z225" s="155"/>
      <c r="AA225" s="155"/>
      <c r="AB225" s="155"/>
      <c r="AC225" s="155"/>
      <c r="AD225" s="155"/>
      <c r="AE225" s="155"/>
      <c r="AF225" s="155"/>
      <c r="AG225" s="156"/>
      <c r="AH225" s="156"/>
      <c r="AI225" s="156"/>
      <c r="AJ225" s="55"/>
      <c r="AK225" s="130"/>
      <c r="AL225" s="157"/>
      <c r="AM225" s="157"/>
      <c r="AN225" s="155"/>
      <c r="AO225" s="155"/>
      <c r="AP225" s="155"/>
      <c r="AQ225" s="155"/>
      <c r="AR225" s="155"/>
      <c r="AS225" s="155"/>
      <c r="AT225" s="155"/>
      <c r="AU225" s="155"/>
      <c r="AV225" s="155"/>
      <c r="AW225" s="155"/>
      <c r="AX225" s="155"/>
      <c r="AY225" s="156"/>
      <c r="AZ225" s="156"/>
      <c r="BA225" s="156"/>
      <c r="BB225" s="55"/>
      <c r="BC225" s="55"/>
      <c r="BD225" s="55"/>
    </row>
    <row r="226" spans="1:56" x14ac:dyDescent="0.2">
      <c r="A226" s="132"/>
      <c r="B226" s="132"/>
      <c r="C226" s="132"/>
      <c r="D226" s="158"/>
      <c r="E226" s="158"/>
      <c r="F226" s="158"/>
      <c r="G226" s="158"/>
      <c r="H226" s="158"/>
      <c r="I226" s="158"/>
      <c r="J226" s="156"/>
      <c r="K226" s="158"/>
      <c r="L226" s="156"/>
      <c r="M226" s="156"/>
      <c r="N226" s="158"/>
      <c r="O226" s="156"/>
      <c r="P226" s="158"/>
      <c r="Q226" s="156"/>
      <c r="R226" s="133"/>
      <c r="S226" s="132"/>
      <c r="T226" s="132"/>
      <c r="U226" s="132"/>
      <c r="V226" s="158"/>
      <c r="W226" s="158"/>
      <c r="X226" s="158"/>
      <c r="Y226" s="158"/>
      <c r="Z226" s="158"/>
      <c r="AA226" s="158"/>
      <c r="AB226" s="156"/>
      <c r="AC226" s="158"/>
      <c r="AD226" s="156"/>
      <c r="AE226" s="156"/>
      <c r="AF226" s="158"/>
      <c r="AG226" s="156"/>
      <c r="AH226" s="158"/>
      <c r="AI226" s="156"/>
      <c r="AJ226" s="128"/>
      <c r="AK226" s="132"/>
      <c r="AL226" s="132"/>
      <c r="AM226" s="132"/>
      <c r="AN226" s="158"/>
      <c r="AO226" s="158"/>
      <c r="AP226" s="158"/>
      <c r="AQ226" s="158"/>
      <c r="AR226" s="158"/>
      <c r="AS226" s="158"/>
      <c r="AT226" s="156"/>
      <c r="AU226" s="158"/>
      <c r="AV226" s="156"/>
      <c r="AW226" s="156"/>
      <c r="AX226" s="158"/>
      <c r="AY226" s="156"/>
      <c r="AZ226" s="158"/>
      <c r="BA226" s="156"/>
      <c r="BB226" s="55"/>
      <c r="BC226" s="219"/>
      <c r="BD226" s="219"/>
    </row>
    <row r="227" spans="1:56" x14ac:dyDescent="0.2">
      <c r="A227" s="132"/>
      <c r="B227" s="132"/>
      <c r="C227" s="132"/>
      <c r="D227" s="161"/>
      <c r="E227" s="161"/>
      <c r="F227" s="159"/>
      <c r="G227" s="159"/>
      <c r="H227" s="159"/>
      <c r="I227" s="159"/>
      <c r="J227" s="161"/>
      <c r="K227" s="161"/>
      <c r="L227" s="159"/>
      <c r="M227" s="159"/>
      <c r="N227" s="159"/>
      <c r="O227" s="159"/>
      <c r="P227" s="159"/>
      <c r="Q227" s="159"/>
      <c r="R227" s="147"/>
      <c r="S227" s="132"/>
      <c r="T227" s="132"/>
      <c r="U227" s="132"/>
      <c r="V227" s="161"/>
      <c r="W227" s="161"/>
      <c r="X227" s="159"/>
      <c r="Y227" s="159"/>
      <c r="Z227" s="159"/>
      <c r="AA227" s="159"/>
      <c r="AB227" s="161"/>
      <c r="AC227" s="161"/>
      <c r="AD227" s="159"/>
      <c r="AE227" s="159"/>
      <c r="AF227" s="159"/>
      <c r="AG227" s="159"/>
      <c r="AH227" s="159"/>
      <c r="AI227" s="159"/>
      <c r="AJ227" s="128"/>
      <c r="AK227" s="132"/>
      <c r="AL227" s="132"/>
      <c r="AM227" s="132"/>
      <c r="AN227" s="161"/>
      <c r="AO227" s="161"/>
      <c r="AP227" s="159"/>
      <c r="AQ227" s="159"/>
      <c r="AR227" s="159"/>
      <c r="AS227" s="159"/>
      <c r="AT227" s="161"/>
      <c r="AU227" s="161"/>
      <c r="AV227" s="159"/>
      <c r="AW227" s="159"/>
      <c r="AX227" s="159"/>
      <c r="AY227" s="159"/>
      <c r="AZ227" s="159"/>
      <c r="BA227" s="159"/>
      <c r="BB227" s="55"/>
      <c r="BC227" s="219"/>
      <c r="BD227" s="219"/>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20"/>
      <c r="BD229" s="220"/>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20"/>
      <c r="BD230" s="220"/>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20"/>
      <c r="BD231" s="220"/>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20"/>
      <c r="BD232" s="220"/>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20"/>
      <c r="BD233" s="220"/>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20"/>
      <c r="BD234" s="220"/>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20"/>
      <c r="BD235" s="220"/>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20"/>
      <c r="BD236" s="220"/>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20"/>
      <c r="BD237" s="220"/>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20"/>
      <c r="BD238" s="220"/>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20"/>
      <c r="BD239" s="220"/>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20"/>
      <c r="BD240" s="220"/>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20"/>
      <c r="BD241" s="220"/>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20"/>
      <c r="BD242" s="220"/>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20"/>
      <c r="BD243" s="220"/>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20"/>
      <c r="BD244" s="220"/>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20"/>
      <c r="BD245" s="220"/>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20"/>
      <c r="BD246" s="220"/>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20"/>
      <c r="BD247" s="220"/>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20"/>
      <c r="BD248" s="220"/>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20"/>
      <c r="BD249" s="220"/>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20"/>
      <c r="BD250" s="220"/>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20"/>
      <c r="BD251" s="220"/>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20"/>
      <c r="BD252" s="220"/>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20"/>
      <c r="BD253" s="220"/>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11"/>
      <c r="B257" s="211"/>
      <c r="C257" s="127"/>
      <c r="D257" s="155"/>
      <c r="E257" s="155"/>
      <c r="F257" s="155"/>
      <c r="G257" s="155"/>
      <c r="H257" s="155"/>
      <c r="I257" s="155"/>
      <c r="J257" s="155"/>
      <c r="K257" s="155"/>
      <c r="L257" s="155"/>
      <c r="M257" s="155"/>
      <c r="N257" s="160"/>
      <c r="O257" s="160"/>
      <c r="P257" s="160"/>
      <c r="Q257" s="160"/>
      <c r="R257" s="128"/>
      <c r="S257" s="211"/>
      <c r="T257" s="211"/>
      <c r="U257" s="127"/>
      <c r="V257" s="155"/>
      <c r="W257" s="155"/>
      <c r="X257" s="155"/>
      <c r="Y257" s="155"/>
      <c r="Z257" s="155"/>
      <c r="AA257" s="155"/>
      <c r="AB257" s="155"/>
      <c r="AC257" s="155"/>
      <c r="AD257" s="155"/>
      <c r="AE257" s="155"/>
      <c r="AF257" s="160"/>
      <c r="AG257" s="160"/>
      <c r="AH257" s="160"/>
      <c r="AI257" s="160"/>
      <c r="AJ257" s="55"/>
      <c r="AK257" s="211"/>
      <c r="AL257" s="211"/>
      <c r="AM257" s="127"/>
      <c r="AN257" s="155"/>
      <c r="AO257" s="155"/>
      <c r="AP257" s="155"/>
      <c r="AQ257" s="155"/>
      <c r="AR257" s="155"/>
      <c r="AS257" s="155"/>
      <c r="AT257" s="155"/>
      <c r="AU257" s="155"/>
      <c r="AV257" s="155"/>
      <c r="AW257" s="155"/>
      <c r="AX257" s="160"/>
      <c r="AY257" s="160"/>
      <c r="AZ257" s="160"/>
      <c r="BA257" s="160"/>
      <c r="BB257" s="55"/>
      <c r="BC257" s="55"/>
      <c r="BD257" s="55"/>
    </row>
    <row r="258" spans="1:79" ht="12.75" customHeight="1" x14ac:dyDescent="0.2">
      <c r="A258" s="211"/>
      <c r="B258" s="211"/>
      <c r="C258" s="127"/>
      <c r="D258" s="155"/>
      <c r="E258" s="155"/>
      <c r="F258" s="155"/>
      <c r="G258" s="155"/>
      <c r="H258" s="155"/>
      <c r="I258" s="155"/>
      <c r="J258" s="155"/>
      <c r="K258" s="155"/>
      <c r="L258" s="155"/>
      <c r="M258" s="155"/>
      <c r="N258" s="192"/>
      <c r="O258" s="192"/>
      <c r="P258" s="192"/>
      <c r="Q258" s="192"/>
      <c r="R258" s="128"/>
      <c r="S258" s="211"/>
      <c r="T258" s="211"/>
      <c r="U258" s="127"/>
      <c r="V258" s="155"/>
      <c r="W258" s="155"/>
      <c r="X258" s="155"/>
      <c r="Y258" s="155"/>
      <c r="Z258" s="155"/>
      <c r="AA258" s="155"/>
      <c r="AB258" s="155"/>
      <c r="AC258" s="155"/>
      <c r="AD258" s="155"/>
      <c r="AE258" s="155"/>
      <c r="AF258" s="192"/>
      <c r="AG258" s="192"/>
      <c r="AH258" s="192"/>
      <c r="AI258" s="192"/>
      <c r="AJ258" s="55"/>
      <c r="AK258" s="211"/>
      <c r="AL258" s="211"/>
      <c r="AM258" s="127"/>
      <c r="AN258" s="155"/>
      <c r="AO258" s="155"/>
      <c r="AP258" s="155"/>
      <c r="AQ258" s="155"/>
      <c r="AR258" s="155"/>
      <c r="AS258" s="155"/>
      <c r="AT258" s="155"/>
      <c r="AU258" s="155"/>
      <c r="AV258" s="155"/>
      <c r="AW258" s="155"/>
      <c r="AX258" s="192"/>
      <c r="AY258" s="192"/>
      <c r="AZ258" s="192"/>
      <c r="BA258" s="192"/>
      <c r="BB258" s="55"/>
      <c r="BC258" s="55"/>
      <c r="BD258" s="55"/>
    </row>
    <row r="259" spans="1:79" s="24" customFormat="1" ht="12.75" customHeight="1" x14ac:dyDescent="0.2">
      <c r="A259" s="212"/>
      <c r="B259" s="212"/>
      <c r="C259" s="127"/>
      <c r="D259" s="155"/>
      <c r="E259" s="155"/>
      <c r="F259" s="155"/>
      <c r="G259" s="155"/>
      <c r="H259" s="155"/>
      <c r="I259" s="155"/>
      <c r="J259" s="155"/>
      <c r="K259" s="155"/>
      <c r="L259" s="190"/>
      <c r="M259" s="190"/>
      <c r="N259" s="190"/>
      <c r="O259" s="156"/>
      <c r="P259" s="156"/>
      <c r="Q259" s="156"/>
      <c r="R259" s="128"/>
      <c r="S259" s="212"/>
      <c r="T259" s="212"/>
      <c r="U259" s="127"/>
      <c r="V259" s="155"/>
      <c r="W259" s="155"/>
      <c r="X259" s="155"/>
      <c r="Y259" s="155"/>
      <c r="Z259" s="155"/>
      <c r="AA259" s="155"/>
      <c r="AB259" s="155"/>
      <c r="AC259" s="155"/>
      <c r="AD259" s="190"/>
      <c r="AE259" s="190"/>
      <c r="AF259" s="190"/>
      <c r="AG259" s="156"/>
      <c r="AH259" s="156"/>
      <c r="AI259" s="156"/>
      <c r="AJ259" s="55"/>
      <c r="AK259" s="212"/>
      <c r="AL259" s="212"/>
      <c r="AM259" s="127"/>
      <c r="AN259" s="155"/>
      <c r="AO259" s="155"/>
      <c r="AP259" s="155"/>
      <c r="AQ259" s="155"/>
      <c r="AR259" s="155"/>
      <c r="AS259" s="155"/>
      <c r="AT259" s="155"/>
      <c r="AU259" s="155"/>
      <c r="AV259" s="190"/>
      <c r="AW259" s="190"/>
      <c r="AX259" s="190"/>
      <c r="AY259" s="156"/>
      <c r="AZ259" s="156"/>
      <c r="BA259" s="156"/>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12"/>
      <c r="B260" s="212"/>
      <c r="C260" s="127"/>
      <c r="D260" s="155"/>
      <c r="E260" s="155"/>
      <c r="F260" s="155"/>
      <c r="G260" s="155"/>
      <c r="H260" s="155"/>
      <c r="I260" s="155"/>
      <c r="J260" s="155"/>
      <c r="K260" s="155"/>
      <c r="L260" s="191"/>
      <c r="M260" s="191"/>
      <c r="N260" s="191"/>
      <c r="O260" s="158"/>
      <c r="P260" s="158"/>
      <c r="Q260" s="158"/>
      <c r="R260" s="128"/>
      <c r="S260" s="212"/>
      <c r="T260" s="212"/>
      <c r="U260" s="127"/>
      <c r="V260" s="155"/>
      <c r="W260" s="155"/>
      <c r="X260" s="155"/>
      <c r="Y260" s="155"/>
      <c r="Z260" s="155"/>
      <c r="AA260" s="155"/>
      <c r="AB260" s="155"/>
      <c r="AC260" s="155"/>
      <c r="AD260" s="191"/>
      <c r="AE260" s="191"/>
      <c r="AF260" s="191"/>
      <c r="AG260" s="158"/>
      <c r="AH260" s="158"/>
      <c r="AI260" s="158"/>
      <c r="AJ260" s="55"/>
      <c r="AK260" s="212"/>
      <c r="AL260" s="212"/>
      <c r="AM260" s="127"/>
      <c r="AN260" s="155"/>
      <c r="AO260" s="155"/>
      <c r="AP260" s="155"/>
      <c r="AQ260" s="155"/>
      <c r="AR260" s="155"/>
      <c r="AS260" s="155"/>
      <c r="AT260" s="155"/>
      <c r="AU260" s="155"/>
      <c r="AV260" s="191"/>
      <c r="AW260" s="191"/>
      <c r="AX260" s="191"/>
      <c r="AY260" s="158"/>
      <c r="AZ260" s="158"/>
      <c r="BA260" s="158"/>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7"/>
      <c r="C261" s="157"/>
      <c r="D261" s="155"/>
      <c r="E261" s="155"/>
      <c r="F261" s="155"/>
      <c r="G261" s="155"/>
      <c r="H261" s="155"/>
      <c r="I261" s="155"/>
      <c r="J261" s="155"/>
      <c r="K261" s="155"/>
      <c r="L261" s="155"/>
      <c r="M261" s="155"/>
      <c r="N261" s="155"/>
      <c r="O261" s="156"/>
      <c r="P261" s="156"/>
      <c r="Q261" s="156"/>
      <c r="R261" s="131"/>
      <c r="S261" s="130"/>
      <c r="T261" s="157"/>
      <c r="U261" s="157"/>
      <c r="V261" s="155"/>
      <c r="W261" s="155"/>
      <c r="X261" s="155"/>
      <c r="Y261" s="155"/>
      <c r="Z261" s="155"/>
      <c r="AA261" s="155"/>
      <c r="AB261" s="155"/>
      <c r="AC261" s="155"/>
      <c r="AD261" s="155"/>
      <c r="AE261" s="155"/>
      <c r="AF261" s="155"/>
      <c r="AG261" s="156"/>
      <c r="AH261" s="156"/>
      <c r="AI261" s="156"/>
      <c r="AJ261" s="55"/>
      <c r="AK261" s="130"/>
      <c r="AL261" s="157"/>
      <c r="AM261" s="157"/>
      <c r="AN261" s="155"/>
      <c r="AO261" s="155"/>
      <c r="AP261" s="155"/>
      <c r="AQ261" s="155"/>
      <c r="AR261" s="155"/>
      <c r="AS261" s="155"/>
      <c r="AT261" s="155"/>
      <c r="AU261" s="155"/>
      <c r="AV261" s="155"/>
      <c r="AW261" s="155"/>
      <c r="AX261" s="155"/>
      <c r="AY261" s="156"/>
      <c r="AZ261" s="156"/>
      <c r="BA261" s="156"/>
      <c r="BB261" s="55"/>
      <c r="BC261" s="55"/>
      <c r="BD261" s="55"/>
    </row>
    <row r="262" spans="1:79" x14ac:dyDescent="0.2">
      <c r="A262" s="132"/>
      <c r="B262" s="132"/>
      <c r="C262" s="132"/>
      <c r="D262" s="158"/>
      <c r="E262" s="158"/>
      <c r="F262" s="158"/>
      <c r="G262" s="158"/>
      <c r="H262" s="158"/>
      <c r="I262" s="158"/>
      <c r="J262" s="156"/>
      <c r="K262" s="158"/>
      <c r="L262" s="156"/>
      <c r="M262" s="156"/>
      <c r="N262" s="158"/>
      <c r="O262" s="156"/>
      <c r="P262" s="158"/>
      <c r="Q262" s="156"/>
      <c r="R262" s="133"/>
      <c r="S262" s="132"/>
      <c r="T262" s="132"/>
      <c r="U262" s="132"/>
      <c r="V262" s="158"/>
      <c r="W262" s="158"/>
      <c r="X262" s="158"/>
      <c r="Y262" s="158"/>
      <c r="Z262" s="158"/>
      <c r="AA262" s="158"/>
      <c r="AB262" s="156"/>
      <c r="AC262" s="158"/>
      <c r="AD262" s="156"/>
      <c r="AE262" s="156"/>
      <c r="AF262" s="158"/>
      <c r="AG262" s="156"/>
      <c r="AH262" s="158"/>
      <c r="AI262" s="156"/>
      <c r="AJ262" s="128"/>
      <c r="AK262" s="132"/>
      <c r="AL262" s="132"/>
      <c r="AM262" s="132"/>
      <c r="AN262" s="158"/>
      <c r="AO262" s="158"/>
      <c r="AP262" s="158"/>
      <c r="AQ262" s="158"/>
      <c r="AR262" s="158"/>
      <c r="AS262" s="158"/>
      <c r="AT262" s="156"/>
      <c r="AU262" s="158"/>
      <c r="AV262" s="156"/>
      <c r="AW262" s="156"/>
      <c r="AX262" s="158"/>
      <c r="AY262" s="156"/>
      <c r="AZ262" s="158"/>
      <c r="BA262" s="156"/>
      <c r="BB262" s="55"/>
      <c r="BC262" s="219"/>
      <c r="BD262" s="219"/>
    </row>
    <row r="263" spans="1:79" x14ac:dyDescent="0.2">
      <c r="A263" s="132"/>
      <c r="B263" s="132"/>
      <c r="C263" s="132"/>
      <c r="D263" s="161"/>
      <c r="E263" s="161"/>
      <c r="F263" s="159"/>
      <c r="G263" s="159"/>
      <c r="H263" s="159"/>
      <c r="I263" s="159"/>
      <c r="J263" s="161"/>
      <c r="K263" s="161"/>
      <c r="L263" s="159"/>
      <c r="M263" s="159"/>
      <c r="N263" s="159"/>
      <c r="O263" s="159"/>
      <c r="P263" s="159"/>
      <c r="Q263" s="159"/>
      <c r="R263" s="147"/>
      <c r="S263" s="132"/>
      <c r="T263" s="132"/>
      <c r="U263" s="132"/>
      <c r="V263" s="161"/>
      <c r="W263" s="161"/>
      <c r="X263" s="159"/>
      <c r="Y263" s="159"/>
      <c r="Z263" s="159"/>
      <c r="AA263" s="159"/>
      <c r="AB263" s="161"/>
      <c r="AC263" s="161"/>
      <c r="AD263" s="159"/>
      <c r="AE263" s="159"/>
      <c r="AF263" s="159"/>
      <c r="AG263" s="159"/>
      <c r="AH263" s="159"/>
      <c r="AI263" s="159"/>
      <c r="AJ263" s="128"/>
      <c r="AK263" s="132"/>
      <c r="AL263" s="132"/>
      <c r="AM263" s="132"/>
      <c r="AN263" s="161"/>
      <c r="AO263" s="161"/>
      <c r="AP263" s="159"/>
      <c r="AQ263" s="159"/>
      <c r="AR263" s="159"/>
      <c r="AS263" s="159"/>
      <c r="AT263" s="161"/>
      <c r="AU263" s="161"/>
      <c r="AV263" s="159"/>
      <c r="AW263" s="159"/>
      <c r="AX263" s="159"/>
      <c r="AY263" s="159"/>
      <c r="AZ263" s="159"/>
      <c r="BA263" s="159"/>
      <c r="BB263" s="55"/>
      <c r="BC263" s="219"/>
      <c r="BD263" s="219"/>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20"/>
      <c r="BD265" s="220"/>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20"/>
      <c r="BD266" s="220"/>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20"/>
      <c r="BD267" s="220"/>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20"/>
      <c r="BD268" s="220"/>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20"/>
      <c r="BD269" s="220"/>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20"/>
      <c r="BD270" s="220"/>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20"/>
      <c r="BD271" s="220"/>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20"/>
      <c r="BD272" s="220"/>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20"/>
      <c r="BD273" s="220"/>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20"/>
      <c r="BD274" s="220"/>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20"/>
      <c r="BD275" s="220"/>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20"/>
      <c r="BD276" s="220"/>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20"/>
      <c r="BD277" s="220"/>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20"/>
      <c r="BD278" s="220"/>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20"/>
      <c r="BD279" s="220"/>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20"/>
      <c r="BD280" s="220"/>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20"/>
      <c r="BD281" s="220"/>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20"/>
      <c r="BD282" s="220"/>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20"/>
      <c r="BD283" s="220"/>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20"/>
      <c r="BD284" s="220"/>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20"/>
      <c r="BD285" s="220"/>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20"/>
      <c r="BD286" s="220"/>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20"/>
      <c r="BD287" s="220"/>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20"/>
      <c r="BD288" s="220"/>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20"/>
      <c r="BD289" s="220"/>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11"/>
      <c r="B293" s="211"/>
      <c r="C293" s="127"/>
      <c r="D293" s="155"/>
      <c r="E293" s="155"/>
      <c r="F293" s="155"/>
      <c r="G293" s="155"/>
      <c r="H293" s="155"/>
      <c r="I293" s="155"/>
      <c r="J293" s="155"/>
      <c r="K293" s="155"/>
      <c r="L293" s="155"/>
      <c r="M293" s="155"/>
      <c r="N293" s="160"/>
      <c r="O293" s="160"/>
      <c r="P293" s="160"/>
      <c r="Q293" s="160"/>
      <c r="R293" s="128"/>
      <c r="S293" s="211"/>
      <c r="T293" s="211"/>
      <c r="U293" s="127"/>
      <c r="V293" s="155"/>
      <c r="W293" s="155"/>
      <c r="X293" s="155"/>
      <c r="Y293" s="155"/>
      <c r="Z293" s="155"/>
      <c r="AA293" s="155"/>
      <c r="AB293" s="155"/>
      <c r="AC293" s="155"/>
      <c r="AD293" s="155"/>
      <c r="AE293" s="155"/>
      <c r="AF293" s="160"/>
      <c r="AG293" s="160"/>
      <c r="AH293" s="160"/>
      <c r="AI293" s="160"/>
      <c r="AJ293" s="55"/>
      <c r="AK293" s="211"/>
      <c r="AL293" s="211"/>
      <c r="AM293" s="127"/>
      <c r="AN293" s="155"/>
      <c r="AO293" s="155"/>
      <c r="AP293" s="155"/>
      <c r="AQ293" s="155"/>
      <c r="AR293" s="155"/>
      <c r="AS293" s="155"/>
      <c r="AT293" s="155"/>
      <c r="AU293" s="155"/>
      <c r="AV293" s="155"/>
      <c r="AW293" s="155"/>
      <c r="AX293" s="160"/>
      <c r="AY293" s="160"/>
      <c r="AZ293" s="160"/>
      <c r="BA293" s="160"/>
      <c r="BB293" s="55"/>
      <c r="BC293" s="55"/>
      <c r="BD293" s="55"/>
    </row>
    <row r="294" spans="1:79" ht="12.75" customHeight="1" x14ac:dyDescent="0.2">
      <c r="A294" s="211"/>
      <c r="B294" s="211"/>
      <c r="C294" s="127"/>
      <c r="D294" s="155"/>
      <c r="E294" s="155"/>
      <c r="F294" s="155"/>
      <c r="G294" s="155"/>
      <c r="H294" s="155"/>
      <c r="I294" s="155"/>
      <c r="J294" s="155"/>
      <c r="K294" s="155"/>
      <c r="L294" s="155"/>
      <c r="M294" s="155"/>
      <c r="N294" s="192"/>
      <c r="O294" s="192"/>
      <c r="P294" s="192"/>
      <c r="Q294" s="192"/>
      <c r="R294" s="128"/>
      <c r="S294" s="211"/>
      <c r="T294" s="211"/>
      <c r="U294" s="127"/>
      <c r="V294" s="155"/>
      <c r="W294" s="155"/>
      <c r="X294" s="155"/>
      <c r="Y294" s="155"/>
      <c r="Z294" s="155"/>
      <c r="AA294" s="155"/>
      <c r="AB294" s="155"/>
      <c r="AC294" s="155"/>
      <c r="AD294" s="155"/>
      <c r="AE294" s="155"/>
      <c r="AF294" s="192"/>
      <c r="AG294" s="192"/>
      <c r="AH294" s="192"/>
      <c r="AI294" s="192"/>
      <c r="AJ294" s="55"/>
      <c r="AK294" s="211"/>
      <c r="AL294" s="211"/>
      <c r="AM294" s="127"/>
      <c r="AN294" s="155"/>
      <c r="AO294" s="155"/>
      <c r="AP294" s="155"/>
      <c r="AQ294" s="155"/>
      <c r="AR294" s="155"/>
      <c r="AS294" s="155"/>
      <c r="AT294" s="155"/>
      <c r="AU294" s="155"/>
      <c r="AV294" s="155"/>
      <c r="AW294" s="155"/>
      <c r="AX294" s="192"/>
      <c r="AY294" s="192"/>
      <c r="AZ294" s="192"/>
      <c r="BA294" s="192"/>
      <c r="BB294" s="55"/>
      <c r="BC294" s="55"/>
      <c r="BD294" s="55"/>
    </row>
    <row r="295" spans="1:79" s="24" customFormat="1" ht="12.75" customHeight="1" x14ac:dyDescent="0.2">
      <c r="A295" s="212"/>
      <c r="B295" s="212"/>
      <c r="C295" s="127"/>
      <c r="D295" s="155"/>
      <c r="E295" s="155"/>
      <c r="F295" s="155"/>
      <c r="G295" s="155"/>
      <c r="H295" s="155"/>
      <c r="I295" s="155"/>
      <c r="J295" s="155"/>
      <c r="K295" s="155"/>
      <c r="L295" s="190"/>
      <c r="M295" s="190"/>
      <c r="N295" s="190"/>
      <c r="O295" s="156"/>
      <c r="P295" s="156"/>
      <c r="Q295" s="156"/>
      <c r="R295" s="128"/>
      <c r="S295" s="212"/>
      <c r="T295" s="212"/>
      <c r="U295" s="127"/>
      <c r="V295" s="155"/>
      <c r="W295" s="155"/>
      <c r="X295" s="155"/>
      <c r="Y295" s="155"/>
      <c r="Z295" s="155"/>
      <c r="AA295" s="155"/>
      <c r="AB295" s="155"/>
      <c r="AC295" s="155"/>
      <c r="AD295" s="190"/>
      <c r="AE295" s="190"/>
      <c r="AF295" s="190"/>
      <c r="AG295" s="156"/>
      <c r="AH295" s="156"/>
      <c r="AI295" s="156"/>
      <c r="AJ295" s="55"/>
      <c r="AK295" s="212"/>
      <c r="AL295" s="212"/>
      <c r="AM295" s="127"/>
      <c r="AN295" s="155"/>
      <c r="AO295" s="155"/>
      <c r="AP295" s="155"/>
      <c r="AQ295" s="155"/>
      <c r="AR295" s="155"/>
      <c r="AS295" s="155"/>
      <c r="AT295" s="155"/>
      <c r="AU295" s="155"/>
      <c r="AV295" s="190"/>
      <c r="AW295" s="190"/>
      <c r="AX295" s="190"/>
      <c r="AY295" s="156"/>
      <c r="AZ295" s="156"/>
      <c r="BA295" s="156"/>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12"/>
      <c r="B296" s="212"/>
      <c r="C296" s="127"/>
      <c r="D296" s="155"/>
      <c r="E296" s="155"/>
      <c r="F296" s="155"/>
      <c r="G296" s="155"/>
      <c r="H296" s="155"/>
      <c r="I296" s="155"/>
      <c r="J296" s="155"/>
      <c r="K296" s="155"/>
      <c r="L296" s="191"/>
      <c r="M296" s="191"/>
      <c r="N296" s="191"/>
      <c r="O296" s="158"/>
      <c r="P296" s="158"/>
      <c r="Q296" s="158"/>
      <c r="R296" s="128"/>
      <c r="S296" s="212"/>
      <c r="T296" s="212"/>
      <c r="U296" s="127"/>
      <c r="V296" s="155"/>
      <c r="W296" s="155"/>
      <c r="X296" s="155"/>
      <c r="Y296" s="155"/>
      <c r="Z296" s="155"/>
      <c r="AA296" s="155"/>
      <c r="AB296" s="155"/>
      <c r="AC296" s="155"/>
      <c r="AD296" s="191"/>
      <c r="AE296" s="191"/>
      <c r="AF296" s="191"/>
      <c r="AG296" s="158"/>
      <c r="AH296" s="158"/>
      <c r="AI296" s="158"/>
      <c r="AJ296" s="55"/>
      <c r="AK296" s="212"/>
      <c r="AL296" s="212"/>
      <c r="AM296" s="127"/>
      <c r="AN296" s="155"/>
      <c r="AO296" s="155"/>
      <c r="AP296" s="155"/>
      <c r="AQ296" s="155"/>
      <c r="AR296" s="155"/>
      <c r="AS296" s="155"/>
      <c r="AT296" s="155"/>
      <c r="AU296" s="155"/>
      <c r="AV296" s="191"/>
      <c r="AW296" s="191"/>
      <c r="AX296" s="191"/>
      <c r="AY296" s="158"/>
      <c r="AZ296" s="158"/>
      <c r="BA296" s="158"/>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7"/>
      <c r="C297" s="157"/>
      <c r="D297" s="155"/>
      <c r="E297" s="155"/>
      <c r="F297" s="155"/>
      <c r="G297" s="155"/>
      <c r="H297" s="155"/>
      <c r="I297" s="155"/>
      <c r="J297" s="155"/>
      <c r="K297" s="155"/>
      <c r="L297" s="155"/>
      <c r="M297" s="155"/>
      <c r="N297" s="155"/>
      <c r="O297" s="156"/>
      <c r="P297" s="156"/>
      <c r="Q297" s="156"/>
      <c r="R297" s="131"/>
      <c r="S297" s="130"/>
      <c r="T297" s="157"/>
      <c r="U297" s="157"/>
      <c r="V297" s="155"/>
      <c r="W297" s="155"/>
      <c r="X297" s="155"/>
      <c r="Y297" s="155"/>
      <c r="Z297" s="155"/>
      <c r="AA297" s="155"/>
      <c r="AB297" s="155"/>
      <c r="AC297" s="155"/>
      <c r="AD297" s="155"/>
      <c r="AE297" s="155"/>
      <c r="AF297" s="155"/>
      <c r="AG297" s="156"/>
      <c r="AH297" s="156"/>
      <c r="AI297" s="156"/>
      <c r="AJ297" s="55"/>
      <c r="AK297" s="130"/>
      <c r="AL297" s="157"/>
      <c r="AM297" s="157"/>
      <c r="AN297" s="155"/>
      <c r="AO297" s="155"/>
      <c r="AP297" s="155"/>
      <c r="AQ297" s="155"/>
      <c r="AR297" s="155"/>
      <c r="AS297" s="155"/>
      <c r="AT297" s="155"/>
      <c r="AU297" s="155"/>
      <c r="AV297" s="155"/>
      <c r="AW297" s="155"/>
      <c r="AX297" s="155"/>
      <c r="AY297" s="156"/>
      <c r="AZ297" s="156"/>
      <c r="BA297" s="156"/>
      <c r="BB297" s="55"/>
      <c r="BC297" s="55"/>
      <c r="BD297" s="55"/>
    </row>
    <row r="298" spans="1:79" x14ac:dyDescent="0.2">
      <c r="A298" s="132"/>
      <c r="B298" s="132"/>
      <c r="C298" s="132"/>
      <c r="D298" s="158"/>
      <c r="E298" s="158"/>
      <c r="F298" s="158"/>
      <c r="G298" s="158"/>
      <c r="H298" s="158"/>
      <c r="I298" s="158"/>
      <c r="J298" s="156"/>
      <c r="K298" s="158"/>
      <c r="L298" s="156"/>
      <c r="M298" s="156"/>
      <c r="N298" s="158"/>
      <c r="O298" s="156"/>
      <c r="P298" s="158"/>
      <c r="Q298" s="156"/>
      <c r="R298" s="133"/>
      <c r="S298" s="132"/>
      <c r="T298" s="132"/>
      <c r="U298" s="132"/>
      <c r="V298" s="158"/>
      <c r="W298" s="158"/>
      <c r="X298" s="158"/>
      <c r="Y298" s="158"/>
      <c r="Z298" s="158"/>
      <c r="AA298" s="158"/>
      <c r="AB298" s="156"/>
      <c r="AC298" s="158"/>
      <c r="AD298" s="156"/>
      <c r="AE298" s="156"/>
      <c r="AF298" s="158"/>
      <c r="AG298" s="156"/>
      <c r="AH298" s="158"/>
      <c r="AI298" s="156"/>
      <c r="AJ298" s="128"/>
      <c r="AK298" s="132"/>
      <c r="AL298" s="132"/>
      <c r="AM298" s="132"/>
      <c r="AN298" s="158"/>
      <c r="AO298" s="158"/>
      <c r="AP298" s="158"/>
      <c r="AQ298" s="158"/>
      <c r="AR298" s="158"/>
      <c r="AS298" s="158"/>
      <c r="AT298" s="156"/>
      <c r="AU298" s="158"/>
      <c r="AV298" s="156"/>
      <c r="AW298" s="156"/>
      <c r="AX298" s="158"/>
      <c r="AY298" s="156"/>
      <c r="AZ298" s="158"/>
      <c r="BA298" s="156"/>
      <c r="BB298" s="55"/>
      <c r="BC298" s="219"/>
      <c r="BD298" s="219"/>
    </row>
    <row r="299" spans="1:79" x14ac:dyDescent="0.2">
      <c r="A299" s="132"/>
      <c r="B299" s="132"/>
      <c r="C299" s="132"/>
      <c r="D299" s="161"/>
      <c r="E299" s="161"/>
      <c r="F299" s="159"/>
      <c r="G299" s="159"/>
      <c r="H299" s="159"/>
      <c r="I299" s="159"/>
      <c r="J299" s="161"/>
      <c r="K299" s="161"/>
      <c r="L299" s="159"/>
      <c r="M299" s="159"/>
      <c r="N299" s="159"/>
      <c r="O299" s="159"/>
      <c r="P299" s="159"/>
      <c r="Q299" s="159"/>
      <c r="R299" s="147"/>
      <c r="S299" s="132"/>
      <c r="T299" s="132"/>
      <c r="U299" s="132"/>
      <c r="V299" s="161"/>
      <c r="W299" s="161"/>
      <c r="X299" s="159"/>
      <c r="Y299" s="159"/>
      <c r="Z299" s="159"/>
      <c r="AA299" s="159"/>
      <c r="AB299" s="161"/>
      <c r="AC299" s="161"/>
      <c r="AD299" s="159"/>
      <c r="AE299" s="159"/>
      <c r="AF299" s="159"/>
      <c r="AG299" s="159"/>
      <c r="AH299" s="159"/>
      <c r="AI299" s="159"/>
      <c r="AJ299" s="128"/>
      <c r="AK299" s="132"/>
      <c r="AL299" s="132"/>
      <c r="AM299" s="132"/>
      <c r="AN299" s="161"/>
      <c r="AO299" s="161"/>
      <c r="AP299" s="159"/>
      <c r="AQ299" s="159"/>
      <c r="AR299" s="159"/>
      <c r="AS299" s="159"/>
      <c r="AT299" s="161"/>
      <c r="AU299" s="161"/>
      <c r="AV299" s="159"/>
      <c r="AW299" s="159"/>
      <c r="AX299" s="159"/>
      <c r="AY299" s="159"/>
      <c r="AZ299" s="159"/>
      <c r="BA299" s="159"/>
      <c r="BB299" s="55"/>
      <c r="BC299" s="219"/>
      <c r="BD299" s="219"/>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20"/>
      <c r="BD301" s="220"/>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20"/>
      <c r="BD302" s="220"/>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20"/>
      <c r="BD303" s="220"/>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20"/>
      <c r="BD304" s="220"/>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20"/>
      <c r="BD305" s="220"/>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20"/>
      <c r="BD306" s="220"/>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20"/>
      <c r="BD307" s="220"/>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20"/>
      <c r="BD308" s="220"/>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20"/>
      <c r="BD309" s="220"/>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20"/>
      <c r="BD310" s="220"/>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20"/>
      <c r="BD311" s="220"/>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20"/>
      <c r="BD312" s="220"/>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20"/>
      <c r="BD313" s="220"/>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20"/>
      <c r="BD314" s="220"/>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20"/>
      <c r="BD315" s="220"/>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20"/>
      <c r="BD316" s="220"/>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20"/>
      <c r="BD317" s="220"/>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20"/>
      <c r="BD318" s="220"/>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20"/>
      <c r="BD319" s="220"/>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20"/>
      <c r="BD320" s="220"/>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20"/>
      <c r="BD321" s="220"/>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20"/>
      <c r="BD322" s="220"/>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20"/>
      <c r="BD323" s="220"/>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20"/>
      <c r="BD324" s="220"/>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20"/>
      <c r="BD325" s="220"/>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1"/>
      <c r="B329" s="211"/>
      <c r="C329" s="127"/>
      <c r="D329" s="155"/>
      <c r="E329" s="155"/>
      <c r="F329" s="155"/>
      <c r="G329" s="155"/>
      <c r="H329" s="155"/>
      <c r="I329" s="155"/>
      <c r="J329" s="155"/>
      <c r="K329" s="155"/>
      <c r="L329" s="155"/>
      <c r="M329" s="155"/>
      <c r="N329" s="160"/>
      <c r="O329" s="160"/>
      <c r="P329" s="160"/>
      <c r="Q329" s="160"/>
      <c r="R329" s="128"/>
      <c r="S329" s="211"/>
      <c r="T329" s="211"/>
      <c r="U329" s="127"/>
      <c r="V329" s="155"/>
      <c r="W329" s="155"/>
      <c r="X329" s="155"/>
      <c r="Y329" s="155"/>
      <c r="Z329" s="155"/>
      <c r="AA329" s="155"/>
      <c r="AB329" s="155"/>
      <c r="AC329" s="155"/>
      <c r="AD329" s="155"/>
      <c r="AE329" s="155"/>
      <c r="AF329" s="160"/>
      <c r="AG329" s="160"/>
      <c r="AH329" s="160"/>
      <c r="AI329" s="160"/>
      <c r="AJ329" s="55"/>
      <c r="AK329" s="211"/>
      <c r="AL329" s="211"/>
      <c r="AM329" s="127"/>
      <c r="AN329" s="155"/>
      <c r="AO329" s="155"/>
      <c r="AP329" s="155"/>
      <c r="AQ329" s="155"/>
      <c r="AR329" s="155"/>
      <c r="AS329" s="155"/>
      <c r="AT329" s="155"/>
      <c r="AU329" s="155"/>
      <c r="AV329" s="155"/>
      <c r="AW329" s="155"/>
      <c r="AX329" s="160"/>
      <c r="AY329" s="160"/>
      <c r="AZ329" s="160"/>
      <c r="BA329" s="160"/>
      <c r="BB329" s="55"/>
      <c r="BC329" s="55"/>
      <c r="BD329" s="55"/>
    </row>
    <row r="330" spans="1:79" ht="12.75" customHeight="1" x14ac:dyDescent="0.2">
      <c r="A330" s="211"/>
      <c r="B330" s="211"/>
      <c r="C330" s="127"/>
      <c r="D330" s="155"/>
      <c r="E330" s="155"/>
      <c r="F330" s="155"/>
      <c r="G330" s="155"/>
      <c r="H330" s="155"/>
      <c r="I330" s="155"/>
      <c r="J330" s="155"/>
      <c r="K330" s="155"/>
      <c r="L330" s="155"/>
      <c r="M330" s="155"/>
      <c r="N330" s="192"/>
      <c r="O330" s="192"/>
      <c r="P330" s="192"/>
      <c r="Q330" s="192"/>
      <c r="R330" s="128"/>
      <c r="S330" s="211"/>
      <c r="T330" s="211"/>
      <c r="U330" s="127"/>
      <c r="V330" s="155"/>
      <c r="W330" s="155"/>
      <c r="X330" s="155"/>
      <c r="Y330" s="155"/>
      <c r="Z330" s="155"/>
      <c r="AA330" s="155"/>
      <c r="AB330" s="155"/>
      <c r="AC330" s="155"/>
      <c r="AD330" s="155"/>
      <c r="AE330" s="155"/>
      <c r="AF330" s="192"/>
      <c r="AG330" s="192"/>
      <c r="AH330" s="192"/>
      <c r="AI330" s="192"/>
      <c r="AJ330" s="55"/>
      <c r="AK330" s="211"/>
      <c r="AL330" s="211"/>
      <c r="AM330" s="127"/>
      <c r="AN330" s="155"/>
      <c r="AO330" s="155"/>
      <c r="AP330" s="155"/>
      <c r="AQ330" s="155"/>
      <c r="AR330" s="155"/>
      <c r="AS330" s="155"/>
      <c r="AT330" s="155"/>
      <c r="AU330" s="155"/>
      <c r="AV330" s="155"/>
      <c r="AW330" s="155"/>
      <c r="AX330" s="192"/>
      <c r="AY330" s="192"/>
      <c r="AZ330" s="192"/>
      <c r="BA330" s="192"/>
      <c r="BB330" s="55"/>
      <c r="BC330" s="55"/>
      <c r="BD330" s="55"/>
    </row>
    <row r="331" spans="1:79" s="24" customFormat="1" ht="12.75" customHeight="1" x14ac:dyDescent="0.2">
      <c r="A331" s="212"/>
      <c r="B331" s="212"/>
      <c r="C331" s="127"/>
      <c r="D331" s="155"/>
      <c r="E331" s="155"/>
      <c r="F331" s="155"/>
      <c r="G331" s="155"/>
      <c r="H331" s="155"/>
      <c r="I331" s="155"/>
      <c r="J331" s="155"/>
      <c r="K331" s="155"/>
      <c r="L331" s="190"/>
      <c r="M331" s="190"/>
      <c r="N331" s="190"/>
      <c r="O331" s="156"/>
      <c r="P331" s="156"/>
      <c r="Q331" s="156"/>
      <c r="R331" s="128"/>
      <c r="S331" s="212"/>
      <c r="T331" s="212"/>
      <c r="U331" s="127"/>
      <c r="V331" s="155"/>
      <c r="W331" s="155"/>
      <c r="X331" s="155"/>
      <c r="Y331" s="155"/>
      <c r="Z331" s="155"/>
      <c r="AA331" s="155"/>
      <c r="AB331" s="155"/>
      <c r="AC331" s="155"/>
      <c r="AD331" s="190"/>
      <c r="AE331" s="190"/>
      <c r="AF331" s="190"/>
      <c r="AG331" s="156"/>
      <c r="AH331" s="156"/>
      <c r="AI331" s="156"/>
      <c r="AJ331" s="55"/>
      <c r="AK331" s="212"/>
      <c r="AL331" s="212"/>
      <c r="AM331" s="127"/>
      <c r="AN331" s="155"/>
      <c r="AO331" s="155"/>
      <c r="AP331" s="155"/>
      <c r="AQ331" s="155"/>
      <c r="AR331" s="155"/>
      <c r="AS331" s="155"/>
      <c r="AT331" s="155"/>
      <c r="AU331" s="155"/>
      <c r="AV331" s="190"/>
      <c r="AW331" s="190"/>
      <c r="AX331" s="190"/>
      <c r="AY331" s="156"/>
      <c r="AZ331" s="156"/>
      <c r="BA331" s="156"/>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12"/>
      <c r="B332" s="212"/>
      <c r="C332" s="127"/>
      <c r="D332" s="155"/>
      <c r="E332" s="155"/>
      <c r="F332" s="155"/>
      <c r="G332" s="155"/>
      <c r="H332" s="155"/>
      <c r="I332" s="155"/>
      <c r="J332" s="155"/>
      <c r="K332" s="155"/>
      <c r="L332" s="191"/>
      <c r="M332" s="191"/>
      <c r="N332" s="191"/>
      <c r="O332" s="158"/>
      <c r="P332" s="158"/>
      <c r="Q332" s="158"/>
      <c r="R332" s="128"/>
      <c r="S332" s="212"/>
      <c r="T332" s="212"/>
      <c r="U332" s="127"/>
      <c r="V332" s="155"/>
      <c r="W332" s="155"/>
      <c r="X332" s="155"/>
      <c r="Y332" s="155"/>
      <c r="Z332" s="155"/>
      <c r="AA332" s="155"/>
      <c r="AB332" s="155"/>
      <c r="AC332" s="155"/>
      <c r="AD332" s="191"/>
      <c r="AE332" s="191"/>
      <c r="AF332" s="191"/>
      <c r="AG332" s="158"/>
      <c r="AH332" s="158"/>
      <c r="AI332" s="158"/>
      <c r="AJ332" s="55"/>
      <c r="AK332" s="212"/>
      <c r="AL332" s="212"/>
      <c r="AM332" s="127"/>
      <c r="AN332" s="155"/>
      <c r="AO332" s="155"/>
      <c r="AP332" s="155"/>
      <c r="AQ332" s="155"/>
      <c r="AR332" s="155"/>
      <c r="AS332" s="155"/>
      <c r="AT332" s="155"/>
      <c r="AU332" s="155"/>
      <c r="AV332" s="191"/>
      <c r="AW332" s="191"/>
      <c r="AX332" s="191"/>
      <c r="AY332" s="158"/>
      <c r="AZ332" s="158"/>
      <c r="BA332" s="158"/>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7"/>
      <c r="C333" s="157"/>
      <c r="D333" s="155"/>
      <c r="E333" s="155"/>
      <c r="F333" s="155"/>
      <c r="G333" s="155"/>
      <c r="H333" s="155"/>
      <c r="I333" s="155"/>
      <c r="J333" s="155"/>
      <c r="K333" s="155"/>
      <c r="L333" s="155"/>
      <c r="M333" s="155"/>
      <c r="N333" s="155"/>
      <c r="O333" s="156"/>
      <c r="P333" s="156"/>
      <c r="Q333" s="156"/>
      <c r="R333" s="131"/>
      <c r="S333" s="130"/>
      <c r="T333" s="157"/>
      <c r="U333" s="157"/>
      <c r="V333" s="155"/>
      <c r="W333" s="155"/>
      <c r="X333" s="155"/>
      <c r="Y333" s="155"/>
      <c r="Z333" s="155"/>
      <c r="AA333" s="155"/>
      <c r="AB333" s="155"/>
      <c r="AC333" s="155"/>
      <c r="AD333" s="155"/>
      <c r="AE333" s="155"/>
      <c r="AF333" s="155"/>
      <c r="AG333" s="156"/>
      <c r="AH333" s="156"/>
      <c r="AI333" s="156"/>
      <c r="AJ333" s="55"/>
      <c r="AK333" s="130"/>
      <c r="AL333" s="157"/>
      <c r="AM333" s="157"/>
      <c r="AN333" s="155"/>
      <c r="AO333" s="155"/>
      <c r="AP333" s="155"/>
      <c r="AQ333" s="155"/>
      <c r="AR333" s="155"/>
      <c r="AS333" s="155"/>
      <c r="AT333" s="155"/>
      <c r="AU333" s="155"/>
      <c r="AV333" s="155"/>
      <c r="AW333" s="155"/>
      <c r="AX333" s="155"/>
      <c r="AY333" s="156"/>
      <c r="AZ333" s="156"/>
      <c r="BA333" s="156"/>
      <c r="BB333" s="55"/>
      <c r="BC333" s="55"/>
      <c r="BD333" s="55"/>
    </row>
    <row r="334" spans="1:79" x14ac:dyDescent="0.2">
      <c r="A334" s="132"/>
      <c r="B334" s="132"/>
      <c r="C334" s="132"/>
      <c r="D334" s="158"/>
      <c r="E334" s="158"/>
      <c r="F334" s="158"/>
      <c r="G334" s="158"/>
      <c r="H334" s="158"/>
      <c r="I334" s="158"/>
      <c r="J334" s="156"/>
      <c r="K334" s="158"/>
      <c r="L334" s="156"/>
      <c r="M334" s="156"/>
      <c r="N334" s="158"/>
      <c r="O334" s="156"/>
      <c r="P334" s="158"/>
      <c r="Q334" s="156"/>
      <c r="R334" s="133"/>
      <c r="S334" s="132"/>
      <c r="T334" s="132"/>
      <c r="U334" s="132"/>
      <c r="V334" s="158"/>
      <c r="W334" s="158"/>
      <c r="X334" s="158"/>
      <c r="Y334" s="158"/>
      <c r="Z334" s="158"/>
      <c r="AA334" s="158"/>
      <c r="AB334" s="156"/>
      <c r="AC334" s="158"/>
      <c r="AD334" s="156"/>
      <c r="AE334" s="156"/>
      <c r="AF334" s="158"/>
      <c r="AG334" s="156"/>
      <c r="AH334" s="158"/>
      <c r="AI334" s="156"/>
      <c r="AJ334" s="55"/>
      <c r="AK334" s="132"/>
      <c r="AL334" s="132"/>
      <c r="AM334" s="132"/>
      <c r="AN334" s="158"/>
      <c r="AO334" s="158"/>
      <c r="AP334" s="158"/>
      <c r="AQ334" s="158"/>
      <c r="AR334" s="158"/>
      <c r="AS334" s="158"/>
      <c r="AT334" s="156"/>
      <c r="AU334" s="158"/>
      <c r="AV334" s="156"/>
      <c r="AW334" s="156"/>
      <c r="AX334" s="158"/>
      <c r="AY334" s="156"/>
      <c r="AZ334" s="158"/>
      <c r="BA334" s="156"/>
      <c r="BB334" s="55"/>
      <c r="BC334" s="219"/>
      <c r="BD334" s="219"/>
    </row>
    <row r="335" spans="1:79" x14ac:dyDescent="0.2">
      <c r="A335" s="132"/>
      <c r="B335" s="132"/>
      <c r="C335" s="132"/>
      <c r="D335" s="161"/>
      <c r="E335" s="161"/>
      <c r="F335" s="159"/>
      <c r="G335" s="159"/>
      <c r="H335" s="159"/>
      <c r="I335" s="159"/>
      <c r="J335" s="161"/>
      <c r="K335" s="161"/>
      <c r="L335" s="159"/>
      <c r="M335" s="159"/>
      <c r="N335" s="159"/>
      <c r="O335" s="159"/>
      <c r="P335" s="159"/>
      <c r="Q335" s="159"/>
      <c r="R335" s="134"/>
      <c r="S335" s="132"/>
      <c r="T335" s="132"/>
      <c r="U335" s="132"/>
      <c r="V335" s="161"/>
      <c r="W335" s="161"/>
      <c r="X335" s="159"/>
      <c r="Y335" s="159"/>
      <c r="Z335" s="159"/>
      <c r="AA335" s="159"/>
      <c r="AB335" s="161"/>
      <c r="AC335" s="161"/>
      <c r="AD335" s="159"/>
      <c r="AE335" s="159"/>
      <c r="AF335" s="159"/>
      <c r="AG335" s="159"/>
      <c r="AH335" s="159"/>
      <c r="AI335" s="159"/>
      <c r="AJ335" s="55"/>
      <c r="AK335" s="132"/>
      <c r="AL335" s="132"/>
      <c r="AM335" s="132"/>
      <c r="AN335" s="161"/>
      <c r="AO335" s="161"/>
      <c r="AP335" s="159"/>
      <c r="AQ335" s="159"/>
      <c r="AR335" s="159"/>
      <c r="AS335" s="159"/>
      <c r="AT335" s="161"/>
      <c r="AU335" s="161"/>
      <c r="AV335" s="159"/>
      <c r="AW335" s="159"/>
      <c r="AX335" s="159"/>
      <c r="AY335" s="159"/>
      <c r="AZ335" s="159"/>
      <c r="BA335" s="159"/>
      <c r="BB335" s="55"/>
      <c r="BC335" s="219"/>
      <c r="BD335" s="219"/>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20"/>
      <c r="BD337" s="220"/>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20"/>
      <c r="BD338" s="220"/>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20"/>
      <c r="BD339" s="220"/>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20"/>
      <c r="BD340" s="220"/>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20"/>
      <c r="BD341" s="220"/>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20"/>
      <c r="BD342" s="220"/>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20"/>
      <c r="BD343" s="220"/>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20"/>
      <c r="BD344" s="220"/>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20"/>
      <c r="BD345" s="220"/>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20"/>
      <c r="BD346" s="220"/>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20"/>
      <c r="BD347" s="220"/>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20"/>
      <c r="BD348" s="220"/>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20"/>
      <c r="BD349" s="220"/>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20"/>
      <c r="BD350" s="220"/>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20"/>
      <c r="BD351" s="220"/>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20"/>
      <c r="BD352" s="220"/>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20"/>
      <c r="BD353" s="220"/>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20"/>
      <c r="BD354" s="220"/>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20"/>
      <c r="BD355" s="220"/>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20"/>
      <c r="BD356" s="220"/>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20"/>
      <c r="BD357" s="220"/>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20"/>
      <c r="BD358" s="220"/>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20"/>
      <c r="BD359" s="220"/>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20"/>
      <c r="BD360" s="220"/>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20"/>
      <c r="BD361" s="220"/>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0zYoqR9BNnT3sv4aXxgGVuREx2t/zx5xW19uS7RAluj1wAJHRKm7AFeZDfJrlmrLdtv0apjG7ntNoU4GCws2sw==" saltValue="cHjE1l5kH7O2Qa+x9lIW1A=="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J82:K82"/>
    <mergeCell ref="L82:M82"/>
    <mergeCell ref="D83:E83"/>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Z46:AA46"/>
    <mergeCell ref="D46:E46"/>
    <mergeCell ref="F46:G46"/>
    <mergeCell ref="H46:I46"/>
    <mergeCell ref="J46:K46"/>
    <mergeCell ref="L46:M46"/>
    <mergeCell ref="AD46:AE46"/>
    <mergeCell ref="AF46:AG46"/>
    <mergeCell ref="AF119:AG119"/>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R155:AS155"/>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X41:BA41"/>
    <mergeCell ref="AX42:BA42"/>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O9:Q9"/>
    <mergeCell ref="D9:N9"/>
    <mergeCell ref="D44:K44"/>
    <mergeCell ref="L44:N44"/>
    <mergeCell ref="V41:AE41"/>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L153:AM153"/>
    <mergeCell ref="AN153:AX153"/>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M4:BC4"/>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s>
  <phoneticPr fontId="6" type="noConversion"/>
  <conditionalFormatting sqref="O7:Q7">
    <cfRule type="expression" dxfId="523" priority="1203">
      <formula>AND(NOT(A5=""),NOT(A5="Test"),OR(O7="Einheit",O7=""))</formula>
    </cfRule>
  </conditionalFormatting>
  <conditionalFormatting sqref="A4 AM4">
    <cfRule type="expression" dxfId="522" priority="1813">
      <formula>NOT($V$4="")</formula>
    </cfRule>
  </conditionalFormatting>
  <conditionalFormatting sqref="V4:AK4">
    <cfRule type="expression" dxfId="521" priority="1811">
      <formula>NOT($V$4="")</formula>
    </cfRule>
    <cfRule type="expression" dxfId="520" priority="1812">
      <formula>$V$4=""</formula>
    </cfRule>
  </conditionalFormatting>
  <conditionalFormatting sqref="B12">
    <cfRule type="expression" dxfId="519" priority="1185">
      <formula>OR($V$4="",NOT(B12="Auswahl"))</formula>
    </cfRule>
    <cfRule type="expression" dxfId="518" priority="1808">
      <formula>AND(NOT(A5=""),NOT(A5="Test"),OR(B12="",B12="Auswahl"))</formula>
    </cfRule>
  </conditionalFormatting>
  <conditionalFormatting sqref="B9">
    <cfRule type="expression" dxfId="517" priority="1181">
      <formula>$V$4="Eine Vorlage zur Zielwertüberwachung"</formula>
    </cfRule>
  </conditionalFormatting>
  <conditionalFormatting sqref="L7:N7">
    <cfRule type="expression" dxfId="516" priority="1200">
      <formula>AND(B9="eingetragener Zw",$V$4="Eine Vorlage zur Zielwertüberwachung")</formula>
    </cfRule>
    <cfRule type="expression" dxfId="515" priority="1179">
      <formula>AND(L7="----------",$V$4="Eine Vorlage zur Zielwertermittlung")</formula>
    </cfRule>
    <cfRule type="expression" dxfId="514" priority="1193">
      <formula>AND(NOT(A5=""),NOT(A5="Test"),L7="")</formula>
    </cfRule>
    <cfRule type="expression" dxfId="513" priority="2077">
      <formula>NOT(L7="----------")</formula>
    </cfRule>
  </conditionalFormatting>
  <conditionalFormatting sqref="O9:Q9">
    <cfRule type="expression" dxfId="512" priority="2081">
      <formula>AND(B9="errechneter Mw",$V$4="Eine Vorlage zur Zielwertüberwachung",NOT(O9=""))</formula>
    </cfRule>
    <cfRule type="expression" dxfId="511" priority="1140">
      <formula>NOT(O9="")</formula>
    </cfRule>
  </conditionalFormatting>
  <conditionalFormatting sqref="J10:K12">
    <cfRule type="expression" dxfId="510" priority="1796">
      <formula>AND(B9="errechneter Mw",$V$4="Eine Vorlage zur Zielwertüberwachung")</formula>
    </cfRule>
    <cfRule type="expression" dxfId="509" priority="1795">
      <formula>AND(B9="eingetragener Zw",$V$4="Eine Vorlage zur Zielwertüberwachung")</formula>
    </cfRule>
  </conditionalFormatting>
  <conditionalFormatting sqref="A3:AK3 A1:C1 A2:B2">
    <cfRule type="expression" dxfId="508" priority="1732">
      <formula>$V$4=""</formula>
    </cfRule>
  </conditionalFormatting>
  <conditionalFormatting sqref="AV1:BB3">
    <cfRule type="expression" dxfId="507" priority="1731">
      <formula>$V$4=""</formula>
    </cfRule>
  </conditionalFormatting>
  <conditionalFormatting sqref="A5:R37 AJ5:AJ37 BB5:BB37">
    <cfRule type="expression" dxfId="506" priority="1139">
      <formula>$V$4=""</formula>
    </cfRule>
  </conditionalFormatting>
  <conditionalFormatting sqref="A38:BB40 A74:BB76 R41:R73 AJ41:AJ73 BB41:BB73 A110:BB112 R77:R109 AJ77:AJ109 BB77:BB109 A146:BB148 R113:R145 AJ113:AJ145 BB113:BB145 A182:BB183 R149:R181 AJ149:AJ181 BB149:BB181 A218:BB218">
    <cfRule type="expression" dxfId="505" priority="1725">
      <formula>$V$4=""</formula>
    </cfRule>
  </conditionalFormatting>
  <conditionalFormatting sqref="J11:K11">
    <cfRule type="expression" dxfId="504" priority="1723">
      <formula>B10="eingetragener Zw"</formula>
    </cfRule>
    <cfRule type="expression" dxfId="503" priority="1724">
      <formula>B10="errechneter Mw"</formula>
    </cfRule>
  </conditionalFormatting>
  <conditionalFormatting sqref="J11:K11">
    <cfRule type="expression" dxfId="502" priority="1721">
      <formula>B10="eingetragener Zw"</formula>
    </cfRule>
    <cfRule type="expression" dxfId="501" priority="1722">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500" priority="1207">
      <formula>$V$4=""</formula>
    </cfRule>
  </conditionalFormatting>
  <conditionalFormatting sqref="N5:Q5">
    <cfRule type="expression" dxfId="499" priority="1730">
      <formula>AND(NOT(A5="Test"),NOT(A5=""),N5="")</formula>
    </cfRule>
  </conditionalFormatting>
  <conditionalFormatting sqref="D7:K7">
    <cfRule type="expression" dxfId="498" priority="1180">
      <formula>L7="----------"</formula>
    </cfRule>
    <cfRule type="expression" dxfId="497" priority="1199">
      <formula>NOT(L7="----------")</formula>
    </cfRule>
  </conditionalFormatting>
  <conditionalFormatting sqref="B13:B37">
    <cfRule type="expression" dxfId="496" priority="1201">
      <formula>AND(L$7="----------",NOT(A$5=""),NOT(A$5="Test"))</formula>
    </cfRule>
  </conditionalFormatting>
  <conditionalFormatting sqref="N6:Q6">
    <cfRule type="expression" dxfId="495" priority="1191">
      <formula>AND(NOT(A5=""),NOT(A5="Test"),N5="",L11="")</formula>
    </cfRule>
  </conditionalFormatting>
  <conditionalFormatting sqref="B9:C9">
    <cfRule type="expression" dxfId="494" priority="1183">
      <formula>AND(NOT(A5=""),NOT(A5="Test"),$V$4="Eine Vorlage zur Zielwertüberwachung",OR(B9="",B9="Auswahl"))</formula>
    </cfRule>
    <cfRule type="expression" dxfId="493" priority="1188">
      <formula>AND(B9="eingetragener Zw",$V$4="Eine Vorlage zur Zielwertüberwachung")</formula>
    </cfRule>
    <cfRule type="expression" dxfId="492" priority="1800">
      <formula>AND(B9="errechneter Mw",$V$4="Eine Vorlage zur Zielwertüberwachung")</formula>
    </cfRule>
  </conditionalFormatting>
  <conditionalFormatting sqref="A5:B6">
    <cfRule type="expression" dxfId="491" priority="1187">
      <formula>AND(OR(NOT($C$1=""),NOT($C$3=""),NOT($T$3=""),NOT($AK$3="")),OR(A5="",A5="Test"))</formula>
    </cfRule>
  </conditionalFormatting>
  <conditionalFormatting sqref="A9">
    <cfRule type="expression" dxfId="490" priority="1182">
      <formula>AND(B9="eingetragener Zw",$V$4="Eine Vorlage zur Zielwertüberwachung")</formula>
    </cfRule>
    <cfRule type="expression" dxfId="489" priority="1184">
      <formula>AND(B9="errechneter Mw",$V$4="Eine Vorlage zur Zielwertüberwachung")</formula>
    </cfRule>
  </conditionalFormatting>
  <conditionalFormatting sqref="D8:K8">
    <cfRule type="expression" dxfId="488" priority="1178">
      <formula>NOT(D8="")</formula>
    </cfRule>
  </conditionalFormatting>
  <conditionalFormatting sqref="L8:N8">
    <cfRule type="expression" dxfId="487" priority="1143">
      <formula>NOT(L8="")</formula>
    </cfRule>
  </conditionalFormatting>
  <conditionalFormatting sqref="O8:Q8">
    <cfRule type="expression" dxfId="486" priority="1142">
      <formula>NOT(O8="")</formula>
    </cfRule>
  </conditionalFormatting>
  <conditionalFormatting sqref="D9:N9">
    <cfRule type="expression" dxfId="485" priority="1141">
      <formula>NOT(D9="")</formula>
    </cfRule>
  </conditionalFormatting>
  <conditionalFormatting sqref="AG7:AI7">
    <cfRule type="expression" dxfId="484" priority="1096">
      <formula>AND(NOT(S5=""),NOT(S5="Test"),OR(AG7="Einheit",AG7=""))</formula>
    </cfRule>
  </conditionalFormatting>
  <conditionalFormatting sqref="T12">
    <cfRule type="expression" dxfId="483" priority="1088">
      <formula>OR($V$4="",NOT(T12="Auswahl"))</formula>
    </cfRule>
    <cfRule type="expression" dxfId="482" priority="1105">
      <formula>AND(NOT(S5=""),NOT(S5="Test"),OR(T12="",T12="Auswahl"))</formula>
    </cfRule>
  </conditionalFormatting>
  <conditionalFormatting sqref="T9">
    <cfRule type="expression" dxfId="481" priority="1084">
      <formula>$V$4="Eine Vorlage zur Zielwertüberwachung"</formula>
    </cfRule>
  </conditionalFormatting>
  <conditionalFormatting sqref="AD7:AF7">
    <cfRule type="expression" dxfId="480" priority="1082">
      <formula>AND(AD7="----------",$V$4="Eine Vorlage zur Zielwertermittlung")</formula>
    </cfRule>
    <cfRule type="expression" dxfId="479" priority="1092">
      <formula>AND(NOT(S5=""),NOT(S5="Test"),AD7="")</formula>
    </cfRule>
    <cfRule type="expression" dxfId="478" priority="1094">
      <formula>AND(T9="eingetragener Zw",$V$4="Eine Vorlage zur Zielwertüberwachung")</formula>
    </cfRule>
    <cfRule type="expression" dxfId="477" priority="1106">
      <formula>NOT(AD7="----------")</formula>
    </cfRule>
  </conditionalFormatting>
  <conditionalFormatting sqref="AG9:AI9">
    <cfRule type="expression" dxfId="476" priority="1077">
      <formula>NOT(AG9="")</formula>
    </cfRule>
    <cfRule type="expression" dxfId="475" priority="1107">
      <formula>AND(T9="errechneter Mw",$V$4="Eine Vorlage zur Zielwertüberwachung",NOT(AG9=""))</formula>
    </cfRule>
  </conditionalFormatting>
  <conditionalFormatting sqref="AB10:AC12">
    <cfRule type="expression" dxfId="474" priority="1102">
      <formula>AND(T9="eingetragener Zw",$V$4="Eine Vorlage zur Zielwertüberwachung")</formula>
    </cfRule>
    <cfRule type="expression" dxfId="473" priority="1103">
      <formula>AND(T9="errechneter Mw",$V$4="Eine Vorlage zur Zielwertüberwachung")</formula>
    </cfRule>
  </conditionalFormatting>
  <conditionalFormatting sqref="S7:AI37 U5:AI6">
    <cfRule type="expression" dxfId="472" priority="1076">
      <formula>$V$4=""</formula>
    </cfRule>
  </conditionalFormatting>
  <conditionalFormatting sqref="AB11:AC11">
    <cfRule type="expression" dxfId="471" priority="1099">
      <formula>T10="eingetragener Zw"</formula>
    </cfRule>
    <cfRule type="expression" dxfId="470" priority="1100">
      <formula>T10="errechneter Mw"</formula>
    </cfRule>
  </conditionalFormatting>
  <conditionalFormatting sqref="AB11:AC11">
    <cfRule type="expression" dxfId="469" priority="1097">
      <formula>T10="eingetragener Zw"</formula>
    </cfRule>
    <cfRule type="expression" dxfId="468" priority="1098">
      <formula>T10="errechneter Mw"</formula>
    </cfRule>
  </conditionalFormatting>
  <conditionalFormatting sqref="AF5:AI5">
    <cfRule type="expression" dxfId="467" priority="1101">
      <formula>AND(NOT(S5="Test"),NOT(S5=""),AF5="")</formula>
    </cfRule>
  </conditionalFormatting>
  <conditionalFormatting sqref="V7:AC7">
    <cfRule type="expression" dxfId="466" priority="1083">
      <formula>AD7="----------"</formula>
    </cfRule>
    <cfRule type="expression" dxfId="465" priority="1093">
      <formula>NOT(AD7="----------")</formula>
    </cfRule>
  </conditionalFormatting>
  <conditionalFormatting sqref="T13:T37">
    <cfRule type="expression" dxfId="464" priority="1095">
      <formula>AND(AD$7="----------",NOT(S$5=""),NOT(S$5="Test"))</formula>
    </cfRule>
  </conditionalFormatting>
  <conditionalFormatting sqref="AF6:AI6">
    <cfRule type="expression" dxfId="463" priority="1091">
      <formula>AND(NOT(S5=""),NOT(S5="Test"),AF5="",AD11="")</formula>
    </cfRule>
  </conditionalFormatting>
  <conditionalFormatting sqref="T9:U9">
    <cfRule type="expression" dxfId="462" priority="1086">
      <formula>AND(NOT(S5=""),NOT(S5="Test"),$V$4="Eine Vorlage zur Zielwertüberwachung",OR(T9="",T9="Auswahl"))</formula>
    </cfRule>
    <cfRule type="expression" dxfId="461" priority="1090">
      <formula>AND(T9="eingetragener Zw",$V$4="Eine Vorlage zur Zielwertüberwachung")</formula>
    </cfRule>
    <cfRule type="expression" dxfId="460" priority="1104">
      <formula>AND(T9="errechneter Mw",$V$4="Eine Vorlage zur Zielwertüberwachung")</formula>
    </cfRule>
  </conditionalFormatting>
  <conditionalFormatting sqref="S9">
    <cfRule type="expression" dxfId="459" priority="1085">
      <formula>AND(T9="eingetragener Zw",$V$4="Eine Vorlage zur Zielwertüberwachung")</formula>
    </cfRule>
    <cfRule type="expression" dxfId="458" priority="1087">
      <formula>AND(T9="errechneter Mw",$V$4="Eine Vorlage zur Zielwertüberwachung")</formula>
    </cfRule>
  </conditionalFormatting>
  <conditionalFormatting sqref="V8:AC8">
    <cfRule type="expression" dxfId="457" priority="1081">
      <formula>NOT(V8="")</formula>
    </cfRule>
  </conditionalFormatting>
  <conditionalFormatting sqref="AD8:AF8">
    <cfRule type="expression" dxfId="456" priority="1080">
      <formula>NOT(AD8="")</formula>
    </cfRule>
  </conditionalFormatting>
  <conditionalFormatting sqref="AG8:AI8">
    <cfRule type="expression" dxfId="455" priority="1079">
      <formula>NOT(AG8="")</formula>
    </cfRule>
  </conditionalFormatting>
  <conditionalFormatting sqref="V9:AF9">
    <cfRule type="expression" dxfId="454" priority="1078">
      <formula>NOT(V9="")</formula>
    </cfRule>
  </conditionalFormatting>
  <conditionalFormatting sqref="AY7:BA7">
    <cfRule type="expression" dxfId="453" priority="1033">
      <formula>AND(NOT(AK5=""),NOT(AK5="Test"),OR(AY7="Einheit",AY7=""))</formula>
    </cfRule>
  </conditionalFormatting>
  <conditionalFormatting sqref="AL12">
    <cfRule type="expression" dxfId="452" priority="1025">
      <formula>OR($V$4="",NOT(AL12="Auswahl"))</formula>
    </cfRule>
    <cfRule type="expression" dxfId="451" priority="1042">
      <formula>AND(NOT(AK5=""),NOT(AK5="Test"),OR(AL12="",AL12="Auswahl"))</formula>
    </cfRule>
  </conditionalFormatting>
  <conditionalFormatting sqref="AL9">
    <cfRule type="expression" dxfId="450" priority="1021">
      <formula>$V$4="Eine Vorlage zur Zielwertüberwachung"</formula>
    </cfRule>
  </conditionalFormatting>
  <conditionalFormatting sqref="AV7:AX7">
    <cfRule type="expression" dxfId="449" priority="1019">
      <formula>AND(AV7="----------",$V$4="Eine Vorlage zur Zielwertermittlung")</formula>
    </cfRule>
    <cfRule type="expression" dxfId="448" priority="1029">
      <formula>AND(NOT(AK5=""),NOT(AK5="Test"),AV7="")</formula>
    </cfRule>
    <cfRule type="expression" dxfId="447" priority="1031">
      <formula>AND(AL9="eingetragener Zw",$V$4="Eine Vorlage zur Zielwertüberwachung")</formula>
    </cfRule>
    <cfRule type="expression" dxfId="446" priority="1043">
      <formula>NOT(AV7="----------")</formula>
    </cfRule>
  </conditionalFormatting>
  <conditionalFormatting sqref="AY9:BA9">
    <cfRule type="expression" dxfId="445" priority="1014">
      <formula>NOT(AY9="")</formula>
    </cfRule>
    <cfRule type="expression" dxfId="444" priority="1044">
      <formula>AND(AL9="errechneter Mw",$V$4="Eine Vorlage zur Zielwertüberwachung",NOT(AY9=""))</formula>
    </cfRule>
  </conditionalFormatting>
  <conditionalFormatting sqref="AT10:AU12">
    <cfRule type="expression" dxfId="443" priority="1039">
      <formula>AND(AL9="eingetragener Zw",$V$4="Eine Vorlage zur Zielwertüberwachung")</formula>
    </cfRule>
    <cfRule type="expression" dxfId="442" priority="1040">
      <formula>AND(AL9="errechneter Mw",$V$4="Eine Vorlage zur Zielwertüberwachung")</formula>
    </cfRule>
  </conditionalFormatting>
  <conditionalFormatting sqref="AK7:BA37 AM5:BA6">
    <cfRule type="expression" dxfId="441" priority="1013">
      <formula>$V$4=""</formula>
    </cfRule>
  </conditionalFormatting>
  <conditionalFormatting sqref="AT11:AU11">
    <cfRule type="expression" dxfId="440" priority="1036">
      <formula>AL10="eingetragener Zw"</formula>
    </cfRule>
    <cfRule type="expression" dxfId="439" priority="1037">
      <formula>AL10="errechneter Mw"</formula>
    </cfRule>
  </conditionalFormatting>
  <conditionalFormatting sqref="AT11:AU11">
    <cfRule type="expression" dxfId="438" priority="1034">
      <formula>AL10="eingetragener Zw"</formula>
    </cfRule>
    <cfRule type="expression" dxfId="437" priority="1035">
      <formula>AL10="errechneter Mw"</formula>
    </cfRule>
  </conditionalFormatting>
  <conditionalFormatting sqref="AX5:BA5">
    <cfRule type="expression" dxfId="436" priority="1038">
      <formula>AND(NOT(AK5="Test"),NOT(AK5=""),AX5="")</formula>
    </cfRule>
  </conditionalFormatting>
  <conditionalFormatting sqref="AN7:AU7">
    <cfRule type="expression" dxfId="435" priority="1020">
      <formula>AV7="----------"</formula>
    </cfRule>
    <cfRule type="expression" dxfId="434" priority="1030">
      <formula>NOT(AV7="----------")</formula>
    </cfRule>
  </conditionalFormatting>
  <conditionalFormatting sqref="AL13:AL37">
    <cfRule type="expression" dxfId="433" priority="1032">
      <formula>AND(AV$7="----------",NOT(AK$5=""),NOT(AK$5="Test"))</formula>
    </cfRule>
  </conditionalFormatting>
  <conditionalFormatting sqref="AX6:BA6">
    <cfRule type="expression" dxfId="432" priority="1028">
      <formula>AND(NOT(AK5=""),NOT(AK5="Test"),AX5="",AV11="")</formula>
    </cfRule>
  </conditionalFormatting>
  <conditionalFormatting sqref="AL9:AM9">
    <cfRule type="expression" dxfId="431" priority="1023">
      <formula>AND(NOT(AK5=""),NOT(AK5="Test"),$V$4="Eine Vorlage zur Zielwertüberwachung",OR(AL9="",AL9="Auswahl"))</formula>
    </cfRule>
    <cfRule type="expression" dxfId="430" priority="1027">
      <formula>AND(AL9="eingetragener Zw",$V$4="Eine Vorlage zur Zielwertüberwachung")</formula>
    </cfRule>
    <cfRule type="expression" dxfId="429" priority="1041">
      <formula>AND(AL9="errechneter Mw",$V$4="Eine Vorlage zur Zielwertüberwachung")</formula>
    </cfRule>
  </conditionalFormatting>
  <conditionalFormatting sqref="AK9">
    <cfRule type="expression" dxfId="428" priority="1022">
      <formula>AND(AL9="eingetragener Zw",$V$4="Eine Vorlage zur Zielwertüberwachung")</formula>
    </cfRule>
    <cfRule type="expression" dxfId="427" priority="1024">
      <formula>AND(AL9="errechneter Mw",$V$4="Eine Vorlage zur Zielwertüberwachung")</formula>
    </cfRule>
  </conditionalFormatting>
  <conditionalFormatting sqref="AN8:AU8">
    <cfRule type="expression" dxfId="426" priority="1018">
      <formula>NOT(AN8="")</formula>
    </cfRule>
  </conditionalFormatting>
  <conditionalFormatting sqref="AV8:AX8">
    <cfRule type="expression" dxfId="425" priority="1017">
      <formula>NOT(AV8="")</formula>
    </cfRule>
  </conditionalFormatting>
  <conditionalFormatting sqref="AY8:BA8">
    <cfRule type="expression" dxfId="424" priority="1016">
      <formula>NOT(AY8="")</formula>
    </cfRule>
  </conditionalFormatting>
  <conditionalFormatting sqref="AN9:AX9">
    <cfRule type="expression" dxfId="423" priority="1015">
      <formula>NOT(AN9="")</formula>
    </cfRule>
  </conditionalFormatting>
  <conditionalFormatting sqref="O43:Q43">
    <cfRule type="expression" dxfId="422" priority="1001">
      <formula>AND(NOT(A41=""),NOT(A41="Test"),OR(O43="Einheit",O43=""))</formula>
    </cfRule>
  </conditionalFormatting>
  <conditionalFormatting sqref="B48">
    <cfRule type="expression" dxfId="421" priority="994">
      <formula>OR($V$4="",NOT(B48="Auswahl"))</formula>
    </cfRule>
    <cfRule type="expression" dxfId="420" priority="1010">
      <formula>AND(NOT(A41=""),NOT(A41="Test"),OR(B48="",B48="Auswahl"))</formula>
    </cfRule>
  </conditionalFormatting>
  <conditionalFormatting sqref="B45">
    <cfRule type="expression" dxfId="419" priority="990">
      <formula>$V$4="Eine Vorlage zur Zielwertüberwachung"</formula>
    </cfRule>
  </conditionalFormatting>
  <conditionalFormatting sqref="L43:N43">
    <cfRule type="expression" dxfId="418" priority="988">
      <formula>AND(L43="----------",$V$4="Eine Vorlage zur Zielwertermittlung")</formula>
    </cfRule>
    <cfRule type="expression" dxfId="417" priority="997">
      <formula>AND(NOT(A41=""),NOT(A41="Test"),L43="")</formula>
    </cfRule>
    <cfRule type="expression" dxfId="416" priority="999">
      <formula>AND(B45="eingetragener Zw",$V$4="Eine Vorlage zur Zielwertüberwachung")</formula>
    </cfRule>
    <cfRule type="expression" dxfId="415" priority="1011">
      <formula>NOT(L43="----------")</formula>
    </cfRule>
  </conditionalFormatting>
  <conditionalFormatting sqref="O45:Q45">
    <cfRule type="expression" dxfId="414" priority="983">
      <formula>NOT(O45="")</formula>
    </cfRule>
    <cfRule type="expression" dxfId="413" priority="1012">
      <formula>AND(B45="errechneter Mw",$V$4="Eine Vorlage zur Zielwertüberwachung",NOT(O45=""))</formula>
    </cfRule>
  </conditionalFormatting>
  <conditionalFormatting sqref="J46:K48">
    <cfRule type="expression" dxfId="412" priority="1007">
      <formula>AND(B45="eingetragener Zw",$V$4="Eine Vorlage zur Zielwertüberwachung")</formula>
    </cfRule>
    <cfRule type="expression" dxfId="411" priority="1008">
      <formula>AND(B45="errechneter Mw",$V$4="Eine Vorlage zur Zielwertüberwachung")</formula>
    </cfRule>
  </conditionalFormatting>
  <conditionalFormatting sqref="A43:Q73 C41:Q42">
    <cfRule type="expression" dxfId="410" priority="982">
      <formula>$V$4=""</formula>
    </cfRule>
  </conditionalFormatting>
  <conditionalFormatting sqref="J47:K47">
    <cfRule type="expression" dxfId="409" priority="1004">
      <formula>B46="eingetragener Zw"</formula>
    </cfRule>
    <cfRule type="expression" dxfId="408" priority="1005">
      <formula>B46="errechneter Mw"</formula>
    </cfRule>
  </conditionalFormatting>
  <conditionalFormatting sqref="J47:K47">
    <cfRule type="expression" dxfId="407" priority="1002">
      <formula>B46="eingetragener Zw"</formula>
    </cfRule>
    <cfRule type="expression" dxfId="406" priority="1003">
      <formula>B46="errechneter Mw"</formula>
    </cfRule>
  </conditionalFormatting>
  <conditionalFormatting sqref="N41:Q41">
    <cfRule type="expression" dxfId="405" priority="1006">
      <formula>AND(NOT(A41="Test"),NOT(A41=""),N41="")</formula>
    </cfRule>
  </conditionalFormatting>
  <conditionalFormatting sqref="D43:K43">
    <cfRule type="expression" dxfId="404" priority="989">
      <formula>L43="----------"</formula>
    </cfRule>
    <cfRule type="expression" dxfId="403" priority="998">
      <formula>NOT(L43="----------")</formula>
    </cfRule>
  </conditionalFormatting>
  <conditionalFormatting sqref="B49:B73">
    <cfRule type="expression" dxfId="402" priority="1000">
      <formula>AND(L$43="----------",NOT(A$41=""),NOT(A$41="Test"))</formula>
    </cfRule>
  </conditionalFormatting>
  <conditionalFormatting sqref="N42:Q42">
    <cfRule type="expression" dxfId="401" priority="996">
      <formula>AND(NOT(A41=""),NOT(A41="Test"),N41="",L47="")</formula>
    </cfRule>
  </conditionalFormatting>
  <conditionalFormatting sqref="B45:C45">
    <cfRule type="expression" dxfId="400" priority="992">
      <formula>AND(NOT(A41=""),NOT(A41="Test"),$V$4="Eine Vorlage zur Zielwertüberwachung",OR(B45="",B45="Auswahl"))</formula>
    </cfRule>
    <cfRule type="expression" dxfId="399" priority="995">
      <formula>AND(B45="eingetragener Zw",$V$4="Eine Vorlage zur Zielwertüberwachung")</formula>
    </cfRule>
    <cfRule type="expression" dxfId="398" priority="1009">
      <formula>AND(B45="errechneter Mw",$V$4="Eine Vorlage zur Zielwertüberwachung")</formula>
    </cfRule>
  </conditionalFormatting>
  <conditionalFormatting sqref="A45">
    <cfRule type="expression" dxfId="397" priority="991">
      <formula>AND(B45="eingetragener Zw",$V$4="Eine Vorlage zur Zielwertüberwachung")</formula>
    </cfRule>
    <cfRule type="expression" dxfId="396" priority="993">
      <formula>AND(B45="errechneter Mw",$V$4="Eine Vorlage zur Zielwertüberwachung")</formula>
    </cfRule>
  </conditionalFormatting>
  <conditionalFormatting sqref="D44:K44">
    <cfRule type="expression" dxfId="395" priority="987">
      <formula>NOT(D44="")</formula>
    </cfRule>
  </conditionalFormatting>
  <conditionalFormatting sqref="L44:N44">
    <cfRule type="expression" dxfId="394" priority="986">
      <formula>NOT(L44="")</formula>
    </cfRule>
  </conditionalFormatting>
  <conditionalFormatting sqref="O44:Q44">
    <cfRule type="expression" dxfId="393" priority="985">
      <formula>NOT(O44="")</formula>
    </cfRule>
  </conditionalFormatting>
  <conditionalFormatting sqref="D45:N45">
    <cfRule type="expression" dxfId="392" priority="984">
      <formula>NOT(D45="")</formula>
    </cfRule>
  </conditionalFormatting>
  <conditionalFormatting sqref="AG43:AI43">
    <cfRule type="expression" dxfId="391" priority="970">
      <formula>AND(NOT(S41=""),NOT(S41="Test"),OR(AG43="Einheit",AG43=""))</formula>
    </cfRule>
  </conditionalFormatting>
  <conditionalFormatting sqref="T48">
    <cfRule type="expression" dxfId="390" priority="963">
      <formula>OR($V$4="",NOT(T48="Auswahl"))</formula>
    </cfRule>
    <cfRule type="expression" dxfId="389" priority="979">
      <formula>AND(NOT(S41=""),NOT(S41="Test"),OR(T48="",T48="Auswahl"))</formula>
    </cfRule>
  </conditionalFormatting>
  <conditionalFormatting sqref="T45">
    <cfRule type="expression" dxfId="388" priority="959">
      <formula>$V$4="Eine Vorlage zur Zielwertüberwachung"</formula>
    </cfRule>
  </conditionalFormatting>
  <conditionalFormatting sqref="AD43:AF43">
    <cfRule type="expression" dxfId="387" priority="957">
      <formula>AND(AD43="----------",$V$4="Eine Vorlage zur Zielwertermittlung")</formula>
    </cfRule>
    <cfRule type="expression" dxfId="386" priority="966">
      <formula>AND(NOT(S41=""),NOT(S41="Test"),AD43="")</formula>
    </cfRule>
    <cfRule type="expression" dxfId="385" priority="968">
      <formula>AND(T45="eingetragener Zw",$V$4="Eine Vorlage zur Zielwertüberwachung")</formula>
    </cfRule>
    <cfRule type="expression" dxfId="384" priority="980">
      <formula>NOT(AD43="----------")</formula>
    </cfRule>
  </conditionalFormatting>
  <conditionalFormatting sqref="AG45:AI45">
    <cfRule type="expression" dxfId="383" priority="952">
      <formula>NOT(AG45="")</formula>
    </cfRule>
    <cfRule type="expression" dxfId="382" priority="981">
      <formula>AND(T45="errechneter Mw",$V$4="Eine Vorlage zur Zielwertüberwachung",NOT(AG45=""))</formula>
    </cfRule>
  </conditionalFormatting>
  <conditionalFormatting sqref="AB46:AC48">
    <cfRule type="expression" dxfId="381" priority="976">
      <formula>AND(T45="eingetragener Zw",$V$4="Eine Vorlage zur Zielwertüberwachung")</formula>
    </cfRule>
    <cfRule type="expression" dxfId="380" priority="977">
      <formula>AND(T45="errechneter Mw",$V$4="Eine Vorlage zur Zielwertüberwachung")</formula>
    </cfRule>
  </conditionalFormatting>
  <conditionalFormatting sqref="S41:AI43 S49:S73 U49:AI73 S45:AI48 S44:AD44 AG44:AI44">
    <cfRule type="expression" dxfId="379" priority="951">
      <formula>$V$4=""</formula>
    </cfRule>
  </conditionalFormatting>
  <conditionalFormatting sqref="AB47:AC47">
    <cfRule type="expression" dxfId="378" priority="973">
      <formula>T46="eingetragener Zw"</formula>
    </cfRule>
    <cfRule type="expression" dxfId="377" priority="974">
      <formula>T46="errechneter Mw"</formula>
    </cfRule>
  </conditionalFormatting>
  <conditionalFormatting sqref="AB47:AC47">
    <cfRule type="expression" dxfId="376" priority="971">
      <formula>T46="eingetragener Zw"</formula>
    </cfRule>
    <cfRule type="expression" dxfId="375" priority="972">
      <formula>T46="errechneter Mw"</formula>
    </cfRule>
  </conditionalFormatting>
  <conditionalFormatting sqref="AF41:AI41">
    <cfRule type="expression" dxfId="374" priority="975">
      <formula>AND(NOT(S41="Test"),NOT(S41=""),AF41="")</formula>
    </cfRule>
  </conditionalFormatting>
  <conditionalFormatting sqref="V43:AC43">
    <cfRule type="expression" dxfId="373" priority="958">
      <formula>AD43="----------"</formula>
    </cfRule>
    <cfRule type="expression" dxfId="372" priority="967">
      <formula>NOT(AD43="----------")</formula>
    </cfRule>
  </conditionalFormatting>
  <conditionalFormatting sqref="AF42:AI42">
    <cfRule type="expression" dxfId="371" priority="965">
      <formula>AND(NOT(S41=""),NOT(S41="Test"),AF41="",AD47="")</formula>
    </cfRule>
  </conditionalFormatting>
  <conditionalFormatting sqref="T45:U45">
    <cfRule type="expression" dxfId="370" priority="961">
      <formula>AND(NOT(S41=""),NOT(S41="Test"),$V$4="Eine Vorlage zur Zielwertüberwachung",OR(T45="",T45="Auswahl"))</formula>
    </cfRule>
    <cfRule type="expression" dxfId="369" priority="964">
      <formula>AND(T45="eingetragener Zw",$V$4="Eine Vorlage zur Zielwertüberwachung")</formula>
    </cfRule>
    <cfRule type="expression" dxfId="368" priority="978">
      <formula>AND(T45="errechneter Mw",$V$4="Eine Vorlage zur Zielwertüberwachung")</formula>
    </cfRule>
  </conditionalFormatting>
  <conditionalFormatting sqref="S45">
    <cfRule type="expression" dxfId="367" priority="960">
      <formula>AND(T45="eingetragener Zw",$V$4="Eine Vorlage zur Zielwertüberwachung")</formula>
    </cfRule>
    <cfRule type="expression" dxfId="366" priority="962">
      <formula>AND(T45="errechneter Mw",$V$4="Eine Vorlage zur Zielwertüberwachung")</formula>
    </cfRule>
  </conditionalFormatting>
  <conditionalFormatting sqref="V44:AC44">
    <cfRule type="expression" dxfId="365" priority="956">
      <formula>NOT(V44="")</formula>
    </cfRule>
  </conditionalFormatting>
  <conditionalFormatting sqref="AD44">
    <cfRule type="expression" dxfId="364" priority="955">
      <formula>NOT(AD44="")</formula>
    </cfRule>
  </conditionalFormatting>
  <conditionalFormatting sqref="AG44:AI44">
    <cfRule type="expression" dxfId="363" priority="954">
      <formula>NOT(AG44="")</formula>
    </cfRule>
  </conditionalFormatting>
  <conditionalFormatting sqref="V45:AF45">
    <cfRule type="expression" dxfId="362" priority="953">
      <formula>NOT(V45="")</formula>
    </cfRule>
    <cfRule type="expression" dxfId="361" priority="24">
      <formula>NOT($AD$44="")</formula>
    </cfRule>
  </conditionalFormatting>
  <conditionalFormatting sqref="AY43:BA43">
    <cfRule type="expression" dxfId="360" priority="939">
      <formula>AND(NOT(AK41=""),NOT(AK41="Test"),OR(AY43="Einheit",AY43=""))</formula>
    </cfRule>
  </conditionalFormatting>
  <conditionalFormatting sqref="AL48">
    <cfRule type="expression" dxfId="359" priority="932">
      <formula>OR($V$4="",NOT(AL48="Auswahl"))</formula>
    </cfRule>
    <cfRule type="expression" dxfId="358" priority="948">
      <formula>AND(NOT(AK41=""),NOT(AK41="Test"),OR(AL48="",AL48="Auswahl"))</formula>
    </cfRule>
  </conditionalFormatting>
  <conditionalFormatting sqref="AL45">
    <cfRule type="expression" dxfId="357" priority="928">
      <formula>$V$4="Eine Vorlage zur Zielwertüberwachung"</formula>
    </cfRule>
  </conditionalFormatting>
  <conditionalFormatting sqref="AV43:AX43">
    <cfRule type="expression" dxfId="356" priority="926">
      <formula>AND(AV43="----------",$V$4="Eine Vorlage zur Zielwertermittlung")</formula>
    </cfRule>
    <cfRule type="expression" dxfId="355" priority="935">
      <formula>AND(NOT(AK41=""),NOT(AK41="Test"),AV43="")</formula>
    </cfRule>
    <cfRule type="expression" dxfId="354" priority="937">
      <formula>AND(AL45="eingetragener Zw",$V$4="Eine Vorlage zur Zielwertüberwachung")</formula>
    </cfRule>
    <cfRule type="expression" dxfId="353" priority="949">
      <formula>NOT(AV43="----------")</formula>
    </cfRule>
  </conditionalFormatting>
  <conditionalFormatting sqref="AY45:BA45">
    <cfRule type="expression" dxfId="352" priority="921">
      <formula>NOT(AY45="")</formula>
    </cfRule>
    <cfRule type="expression" dxfId="351" priority="950">
      <formula>AND(AL45="errechneter Mw",$V$4="Eine Vorlage zur Zielwertüberwachung",NOT(AY45=""))</formula>
    </cfRule>
  </conditionalFormatting>
  <conditionalFormatting sqref="AT46:AU48">
    <cfRule type="expression" dxfId="350" priority="945">
      <formula>AND(AL45="eingetragener Zw",$V$4="Eine Vorlage zur Zielwertüberwachung")</formula>
    </cfRule>
    <cfRule type="expression" dxfId="349" priority="946">
      <formula>AND(AL45="errechneter Mw",$V$4="Eine Vorlage zur Zielwertüberwachung")</formula>
    </cfRule>
  </conditionalFormatting>
  <conditionalFormatting sqref="AK41:BA48 AK49:AK73 AM49:BA73">
    <cfRule type="expression" dxfId="348" priority="920">
      <formula>$V$4=""</formula>
    </cfRule>
  </conditionalFormatting>
  <conditionalFormatting sqref="AT47:AU47">
    <cfRule type="expression" dxfId="347" priority="942">
      <formula>AL46="eingetragener Zw"</formula>
    </cfRule>
    <cfRule type="expression" dxfId="346" priority="943">
      <formula>AL46="errechneter Mw"</formula>
    </cfRule>
  </conditionalFormatting>
  <conditionalFormatting sqref="AT47:AU47">
    <cfRule type="expression" dxfId="345" priority="940">
      <formula>AL46="eingetragener Zw"</formula>
    </cfRule>
    <cfRule type="expression" dxfId="344" priority="941">
      <formula>AL46="errechneter Mw"</formula>
    </cfRule>
  </conditionalFormatting>
  <conditionalFormatting sqref="AX41:BA41">
    <cfRule type="expression" dxfId="343" priority="944">
      <formula>AND(NOT(AK41="Test"),NOT(AK41=""),AX41="")</formula>
    </cfRule>
  </conditionalFormatting>
  <conditionalFormatting sqref="AN43:AU43">
    <cfRule type="expression" dxfId="342" priority="927">
      <formula>AV43="----------"</formula>
    </cfRule>
    <cfRule type="expression" dxfId="341" priority="936">
      <formula>NOT(AV43="----------")</formula>
    </cfRule>
  </conditionalFormatting>
  <conditionalFormatting sqref="AX42:BA42">
    <cfRule type="expression" dxfId="340" priority="934">
      <formula>AND(NOT(AK41=""),NOT(AK41="Test"),AX41="",AV47="")</formula>
    </cfRule>
  </conditionalFormatting>
  <conditionalFormatting sqref="AL45:AM45">
    <cfRule type="expression" dxfId="339" priority="930">
      <formula>AND(NOT(AK41=""),NOT(AK41="Test"),$V$4="Eine Vorlage zur Zielwertüberwachung",OR(AL45="",AL45="Auswahl"))</formula>
    </cfRule>
    <cfRule type="expression" dxfId="338" priority="933">
      <formula>AND(AL45="eingetragener Zw",$V$4="Eine Vorlage zur Zielwertüberwachung")</formula>
    </cfRule>
    <cfRule type="expression" dxfId="337" priority="947">
      <formula>AND(AL45="errechneter Mw",$V$4="Eine Vorlage zur Zielwertüberwachung")</formula>
    </cfRule>
  </conditionalFormatting>
  <conditionalFormatting sqref="AK45">
    <cfRule type="expression" dxfId="336" priority="929">
      <formula>AND(AL45="eingetragener Zw",$V$4="Eine Vorlage zur Zielwertüberwachung")</formula>
    </cfRule>
    <cfRule type="expression" dxfId="335" priority="931">
      <formula>AND(AL45="errechneter Mw",$V$4="Eine Vorlage zur Zielwertüberwachung")</formula>
    </cfRule>
  </conditionalFormatting>
  <conditionalFormatting sqref="AN44:AU44">
    <cfRule type="expression" dxfId="334" priority="925">
      <formula>NOT(AN44="")</formula>
    </cfRule>
  </conditionalFormatting>
  <conditionalFormatting sqref="AV44:AX44">
    <cfRule type="expression" dxfId="333" priority="924">
      <formula>NOT(AV44="")</formula>
    </cfRule>
  </conditionalFormatting>
  <conditionalFormatting sqref="AY44:BA44">
    <cfRule type="expression" dxfId="332" priority="923">
      <formula>NOT(AY44="")</formula>
    </cfRule>
  </conditionalFormatting>
  <conditionalFormatting sqref="AN45:AX45">
    <cfRule type="expression" dxfId="331" priority="922">
      <formula>NOT(AN45="")</formula>
    </cfRule>
  </conditionalFormatting>
  <conditionalFormatting sqref="O79:Q79">
    <cfRule type="expression" dxfId="330" priority="908">
      <formula>AND(NOT(A77=""),NOT(A77="Test"),OR(O79="Einheit",O79=""))</formula>
    </cfRule>
  </conditionalFormatting>
  <conditionalFormatting sqref="B84">
    <cfRule type="expression" dxfId="329" priority="901">
      <formula>OR($V$4="",NOT(B84="Auswahl"))</formula>
    </cfRule>
    <cfRule type="expression" dxfId="328" priority="917">
      <formula>AND(NOT(A77=""),NOT(A77="Test"),OR(B84="",B84="Auswahl"))</formula>
    </cfRule>
  </conditionalFormatting>
  <conditionalFormatting sqref="B81">
    <cfRule type="expression" dxfId="327" priority="897">
      <formula>$V$4="Eine Vorlage zur Zielwertüberwachung"</formula>
    </cfRule>
  </conditionalFormatting>
  <conditionalFormatting sqref="L79:N79">
    <cfRule type="expression" dxfId="326" priority="895">
      <formula>AND(L79="----------",$V$4="Eine Vorlage zur Zielwertermittlung")</formula>
    </cfRule>
    <cfRule type="expression" dxfId="325" priority="904">
      <formula>AND(NOT(A77=""),NOT(A77="Test"),L79="")</formula>
    </cfRule>
    <cfRule type="expression" dxfId="324" priority="906">
      <formula>AND(B81="eingetragener Zw",$V$4="Eine Vorlage zur Zielwertüberwachung")</formula>
    </cfRule>
    <cfRule type="expression" dxfId="323" priority="918">
      <formula>NOT(L79="----------")</formula>
    </cfRule>
  </conditionalFormatting>
  <conditionalFormatting sqref="O81:Q81">
    <cfRule type="expression" dxfId="322" priority="890">
      <formula>NOT(O81="")</formula>
    </cfRule>
    <cfRule type="expression" dxfId="321" priority="919">
      <formula>AND(B81="errechneter Mw",$V$4="Eine Vorlage zur Zielwertüberwachung",NOT(O81=""))</formula>
    </cfRule>
  </conditionalFormatting>
  <conditionalFormatting sqref="J82:K84">
    <cfRule type="expression" dxfId="320" priority="914">
      <formula>AND(B81="eingetragener Zw",$V$4="Eine Vorlage zur Zielwertüberwachung")</formula>
    </cfRule>
    <cfRule type="expression" dxfId="319" priority="915">
      <formula>AND(B81="errechneter Mw",$V$4="Eine Vorlage zur Zielwertüberwachung")</formula>
    </cfRule>
  </conditionalFormatting>
  <conditionalFormatting sqref="A79:Q109 C77:Q78">
    <cfRule type="expression" dxfId="318" priority="889">
      <formula>$V$4=""</formula>
    </cfRule>
  </conditionalFormatting>
  <conditionalFormatting sqref="J83:K83">
    <cfRule type="expression" dxfId="317" priority="911">
      <formula>B82="eingetragener Zw"</formula>
    </cfRule>
    <cfRule type="expression" dxfId="316" priority="912">
      <formula>B82="errechneter Mw"</formula>
    </cfRule>
  </conditionalFormatting>
  <conditionalFormatting sqref="J83:K83">
    <cfRule type="expression" dxfId="315" priority="909">
      <formula>B82="eingetragener Zw"</formula>
    </cfRule>
    <cfRule type="expression" dxfId="314" priority="910">
      <formula>B82="errechneter Mw"</formula>
    </cfRule>
  </conditionalFormatting>
  <conditionalFormatting sqref="N77:Q77">
    <cfRule type="expression" dxfId="313" priority="913">
      <formula>AND(NOT(A77="Test"),NOT(A77=""),N77="")</formula>
    </cfRule>
  </conditionalFormatting>
  <conditionalFormatting sqref="D79:K79">
    <cfRule type="expression" dxfId="312" priority="896">
      <formula>L79="----------"</formula>
    </cfRule>
    <cfRule type="expression" dxfId="311" priority="905">
      <formula>NOT(L79="----------")</formula>
    </cfRule>
  </conditionalFormatting>
  <conditionalFormatting sqref="B85:B109">
    <cfRule type="expression" dxfId="310" priority="907">
      <formula>AND(L$79="----------",NOT(A$77=""),NOT(A$77="Test"))</formula>
    </cfRule>
  </conditionalFormatting>
  <conditionalFormatting sqref="N78:Q78">
    <cfRule type="expression" dxfId="309" priority="903">
      <formula>AND(NOT(A77=""),NOT(A77="Test"),N77="",L83="")</formula>
    </cfRule>
  </conditionalFormatting>
  <conditionalFormatting sqref="B81:C81">
    <cfRule type="expression" dxfId="308" priority="899">
      <formula>AND(NOT(A77=""),NOT(A77="Test"),$V$4="Eine Vorlage zur Zielwertüberwachung",OR(B81="",B81="Auswahl"))</formula>
    </cfRule>
    <cfRule type="expression" dxfId="307" priority="902">
      <formula>AND(B81="eingetragener Zw",$V$4="Eine Vorlage zur Zielwertüberwachung")</formula>
    </cfRule>
    <cfRule type="expression" dxfId="306" priority="916">
      <formula>AND(B81="errechneter Mw",$V$4="Eine Vorlage zur Zielwertüberwachung")</formula>
    </cfRule>
  </conditionalFormatting>
  <conditionalFormatting sqref="A81">
    <cfRule type="expression" dxfId="305" priority="898">
      <formula>AND(B81="eingetragener Zw",$V$4="Eine Vorlage zur Zielwertüberwachung")</formula>
    </cfRule>
    <cfRule type="expression" dxfId="304" priority="900">
      <formula>AND(B81="errechneter Mw",$V$4="Eine Vorlage zur Zielwertüberwachung")</formula>
    </cfRule>
  </conditionalFormatting>
  <conditionalFormatting sqref="D80:K80">
    <cfRule type="expression" dxfId="303" priority="894">
      <formula>NOT(D80="")</formula>
    </cfRule>
  </conditionalFormatting>
  <conditionalFormatting sqref="L80:N80">
    <cfRule type="expression" dxfId="302" priority="893">
      <formula>NOT(L80="")</formula>
    </cfRule>
  </conditionalFormatting>
  <conditionalFormatting sqref="O80:Q80">
    <cfRule type="expression" dxfId="301" priority="892">
      <formula>NOT(O80="")</formula>
    </cfRule>
  </conditionalFormatting>
  <conditionalFormatting sqref="D81:N81">
    <cfRule type="expression" dxfId="300" priority="891">
      <formula>NOT(D81="")</formula>
    </cfRule>
  </conditionalFormatting>
  <conditionalFormatting sqref="AG79:AI79">
    <cfRule type="expression" dxfId="299" priority="877">
      <formula>AND(NOT(S77=""),NOT(S77="Test"),OR(AG79="Einheit",AG79=""))</formula>
    </cfRule>
  </conditionalFormatting>
  <conditionalFormatting sqref="T84">
    <cfRule type="expression" dxfId="298" priority="870">
      <formula>OR($V$4="",NOT(T84="Auswahl"))</formula>
    </cfRule>
    <cfRule type="expression" dxfId="297" priority="886">
      <formula>AND(NOT(S77=""),NOT(S77="Test"),OR(T84="",T84="Auswahl"))</formula>
    </cfRule>
  </conditionalFormatting>
  <conditionalFormatting sqref="T81">
    <cfRule type="expression" dxfId="296" priority="866">
      <formula>$V$4="Eine Vorlage zur Zielwertüberwachung"</formula>
    </cfRule>
  </conditionalFormatting>
  <conditionalFormatting sqref="AD79:AF79">
    <cfRule type="expression" dxfId="295" priority="864">
      <formula>AND(AD79="----------",$V$4="Eine Vorlage zur Zielwertermittlung")</formula>
    </cfRule>
    <cfRule type="expression" dxfId="294" priority="873">
      <formula>AND(NOT(S77=""),NOT(S77="Test"),AD79="")</formula>
    </cfRule>
    <cfRule type="expression" dxfId="293" priority="875">
      <formula>AND(T81="eingetragener Zw",$V$4="Eine Vorlage zur Zielwertüberwachung")</formula>
    </cfRule>
    <cfRule type="expression" dxfId="292" priority="887">
      <formula>NOT(AD79="----------")</formula>
    </cfRule>
  </conditionalFormatting>
  <conditionalFormatting sqref="AG81:AI81">
    <cfRule type="expression" dxfId="291" priority="859">
      <formula>NOT(AG81="")</formula>
    </cfRule>
    <cfRule type="expression" dxfId="290" priority="888">
      <formula>AND(T81="errechneter Mw",$V$4="Eine Vorlage zur Zielwertüberwachung",NOT(AG81=""))</formula>
    </cfRule>
  </conditionalFormatting>
  <conditionalFormatting sqref="AB82:AC84">
    <cfRule type="expression" dxfId="289" priority="883">
      <formula>AND(T81="eingetragener Zw",$V$4="Eine Vorlage zur Zielwertüberwachung")</formula>
    </cfRule>
    <cfRule type="expression" dxfId="288" priority="884">
      <formula>AND(T81="errechneter Mw",$V$4="Eine Vorlage zur Zielwertüberwachung")</formula>
    </cfRule>
  </conditionalFormatting>
  <conditionalFormatting sqref="S79:AI84 S85:S109 U85:AI109 U77:AI78">
    <cfRule type="expression" dxfId="287" priority="858">
      <formula>$V$4=""</formula>
    </cfRule>
  </conditionalFormatting>
  <conditionalFormatting sqref="AB83:AC83">
    <cfRule type="expression" dxfId="286" priority="880">
      <formula>T82="eingetragener Zw"</formula>
    </cfRule>
    <cfRule type="expression" dxfId="285" priority="881">
      <formula>T82="errechneter Mw"</formula>
    </cfRule>
  </conditionalFormatting>
  <conditionalFormatting sqref="AB83:AC83">
    <cfRule type="expression" dxfId="284" priority="878">
      <formula>T82="eingetragener Zw"</formula>
    </cfRule>
    <cfRule type="expression" dxfId="283" priority="879">
      <formula>T82="errechneter Mw"</formula>
    </cfRule>
  </conditionalFormatting>
  <conditionalFormatting sqref="AF77:AI77">
    <cfRule type="expression" dxfId="282" priority="882">
      <formula>AND(NOT(S77="Test"),NOT(S77=""),AF77="")</formula>
    </cfRule>
  </conditionalFormatting>
  <conditionalFormatting sqref="V79:AC79">
    <cfRule type="expression" dxfId="281" priority="865">
      <formula>AD79="----------"</formula>
    </cfRule>
    <cfRule type="expression" dxfId="280" priority="874">
      <formula>NOT(AD79="----------")</formula>
    </cfRule>
  </conditionalFormatting>
  <conditionalFormatting sqref="AF78:AI78">
    <cfRule type="expression" dxfId="279" priority="872">
      <formula>AND(NOT(S77=""),NOT(S77="Test"),AF77="",AD83="")</formula>
    </cfRule>
  </conditionalFormatting>
  <conditionalFormatting sqref="T81:U81">
    <cfRule type="expression" dxfId="278" priority="868">
      <formula>AND(NOT(S77=""),NOT(S77="Test"),$V$4="Eine Vorlage zur Zielwertüberwachung",OR(T81="",T81="Auswahl"))</formula>
    </cfRule>
    <cfRule type="expression" dxfId="277" priority="871">
      <formula>AND(T81="eingetragener Zw",$V$4="Eine Vorlage zur Zielwertüberwachung")</formula>
    </cfRule>
    <cfRule type="expression" dxfId="276" priority="885">
      <formula>AND(T81="errechneter Mw",$V$4="Eine Vorlage zur Zielwertüberwachung")</formula>
    </cfRule>
  </conditionalFormatting>
  <conditionalFormatting sqref="S81">
    <cfRule type="expression" dxfId="275" priority="867">
      <formula>AND(T81="eingetragener Zw",$V$4="Eine Vorlage zur Zielwertüberwachung")</formula>
    </cfRule>
    <cfRule type="expression" dxfId="274" priority="869">
      <formula>AND(T81="errechneter Mw",$V$4="Eine Vorlage zur Zielwertüberwachung")</formula>
    </cfRule>
  </conditionalFormatting>
  <conditionalFormatting sqref="V80:AC80">
    <cfRule type="expression" dxfId="273" priority="863">
      <formula>NOT(V80="")</formula>
    </cfRule>
  </conditionalFormatting>
  <conditionalFormatting sqref="AD80:AF80">
    <cfRule type="expression" dxfId="272" priority="862">
      <formula>NOT(AD80="")</formula>
    </cfRule>
  </conditionalFormatting>
  <conditionalFormatting sqref="AG80:AI80">
    <cfRule type="expression" dxfId="271" priority="861">
      <formula>NOT(AG80="")</formula>
    </cfRule>
  </conditionalFormatting>
  <conditionalFormatting sqref="V81:AF81">
    <cfRule type="expression" dxfId="270" priority="860">
      <formula>NOT(V81="")</formula>
    </cfRule>
  </conditionalFormatting>
  <conditionalFormatting sqref="AY79:BA79">
    <cfRule type="expression" dxfId="269" priority="846">
      <formula>AND(NOT(AK77=""),NOT(AK77="Test"),OR(AY79="Einheit",AY79=""))</formula>
    </cfRule>
  </conditionalFormatting>
  <conditionalFormatting sqref="AL84">
    <cfRule type="expression" dxfId="268" priority="839">
      <formula>OR($V$4="",NOT(AL84="Auswahl"))</formula>
    </cfRule>
    <cfRule type="expression" dxfId="267" priority="855">
      <formula>AND(NOT(AK77=""),NOT(AK77="Test"),OR(AL84="",AL84="Auswahl"))</formula>
    </cfRule>
  </conditionalFormatting>
  <conditionalFormatting sqref="AL81">
    <cfRule type="expression" dxfId="266" priority="835">
      <formula>$V$4="Eine Vorlage zur Zielwertüberwachung"</formula>
    </cfRule>
  </conditionalFormatting>
  <conditionalFormatting sqref="AV79:AX79">
    <cfRule type="expression" dxfId="265" priority="833">
      <formula>AND(AV79="----------",$V$4="Eine Vorlage zur Zielwertermittlung")</formula>
    </cfRule>
    <cfRule type="expression" dxfId="264" priority="842">
      <formula>AND(NOT(AK77=""),NOT(AK77="Test"),AV79="")</formula>
    </cfRule>
    <cfRule type="expression" dxfId="263" priority="844">
      <formula>AND(AL81="eingetragener Zw",$V$4="Eine Vorlage zur Zielwertüberwachung")</formula>
    </cfRule>
    <cfRule type="expression" dxfId="262" priority="856">
      <formula>NOT(AV79="----------")</formula>
    </cfRule>
  </conditionalFormatting>
  <conditionalFormatting sqref="AY81:BA81">
    <cfRule type="expression" dxfId="261" priority="828">
      <formula>NOT(AY81="")</formula>
    </cfRule>
    <cfRule type="expression" dxfId="260" priority="857">
      <formula>AND(AL81="errechneter Mw",$V$4="Eine Vorlage zur Zielwertüberwachung",NOT(AY81=""))</formula>
    </cfRule>
  </conditionalFormatting>
  <conditionalFormatting sqref="AT82:AU84">
    <cfRule type="expression" dxfId="259" priority="852">
      <formula>AND(AL81="eingetragener Zw",$V$4="Eine Vorlage zur Zielwertüberwachung")</formula>
    </cfRule>
    <cfRule type="expression" dxfId="258" priority="853">
      <formula>AND(AL81="errechneter Mw",$V$4="Eine Vorlage zur Zielwertüberwachung")</formula>
    </cfRule>
  </conditionalFormatting>
  <conditionalFormatting sqref="AK77:BA84 AK85:AK109 AM85:BA109">
    <cfRule type="expression" dxfId="257" priority="827">
      <formula>$V$4=""</formula>
    </cfRule>
  </conditionalFormatting>
  <conditionalFormatting sqref="AT83:AU83">
    <cfRule type="expression" dxfId="256" priority="849">
      <formula>AL82="eingetragener Zw"</formula>
    </cfRule>
    <cfRule type="expression" dxfId="255" priority="850">
      <formula>AL82="errechneter Mw"</formula>
    </cfRule>
  </conditionalFormatting>
  <conditionalFormatting sqref="AT83:AU83">
    <cfRule type="expression" dxfId="254" priority="847">
      <formula>AL82="eingetragener Zw"</formula>
    </cfRule>
    <cfRule type="expression" dxfId="253" priority="848">
      <formula>AL82="errechneter Mw"</formula>
    </cfRule>
  </conditionalFormatting>
  <conditionalFormatting sqref="AX77:BA77">
    <cfRule type="expression" dxfId="252" priority="851">
      <formula>AND(NOT(AK77="Test"),NOT(AK77=""),AX77="")</formula>
    </cfRule>
  </conditionalFormatting>
  <conditionalFormatting sqref="AN79:AU79">
    <cfRule type="expression" dxfId="251" priority="834">
      <formula>AV79="----------"</formula>
    </cfRule>
    <cfRule type="expression" dxfId="250" priority="843">
      <formula>NOT(AV79="----------")</formula>
    </cfRule>
  </conditionalFormatting>
  <conditionalFormatting sqref="AX78:BA78">
    <cfRule type="expression" dxfId="249" priority="841">
      <formula>AND(NOT(AK77=""),NOT(AK77="Test"),AX77="",AV83="")</formula>
    </cfRule>
  </conditionalFormatting>
  <conditionalFormatting sqref="AL81:AM81">
    <cfRule type="expression" dxfId="248" priority="837">
      <formula>AND(NOT(AK77=""),NOT(AK77="Test"),$V$4="Eine Vorlage zur Zielwertüberwachung",OR(AL81="",AL81="Auswahl"))</formula>
    </cfRule>
    <cfRule type="expression" dxfId="247" priority="840">
      <formula>AND(AL81="eingetragener Zw",$V$4="Eine Vorlage zur Zielwertüberwachung")</formula>
    </cfRule>
    <cfRule type="expression" dxfId="246" priority="854">
      <formula>AND(AL81="errechneter Mw",$V$4="Eine Vorlage zur Zielwertüberwachung")</formula>
    </cfRule>
  </conditionalFormatting>
  <conditionalFormatting sqref="AK81">
    <cfRule type="expression" dxfId="245" priority="836">
      <formula>AND(AL81="eingetragener Zw",$V$4="Eine Vorlage zur Zielwertüberwachung")</formula>
    </cfRule>
    <cfRule type="expression" dxfId="244" priority="838">
      <formula>AND(AL81="errechneter Mw",$V$4="Eine Vorlage zur Zielwertüberwachung")</formula>
    </cfRule>
  </conditionalFormatting>
  <conditionalFormatting sqref="AN80:AU80">
    <cfRule type="expression" dxfId="243" priority="832">
      <formula>NOT(AN80="")</formula>
    </cfRule>
  </conditionalFormatting>
  <conditionalFormatting sqref="AV80:AX80">
    <cfRule type="expression" dxfId="242" priority="831">
      <formula>NOT(AV80="")</formula>
    </cfRule>
  </conditionalFormatting>
  <conditionalFormatting sqref="AY80:BA80">
    <cfRule type="expression" dxfId="241" priority="830">
      <formula>NOT(AY80="")</formula>
    </cfRule>
  </conditionalFormatting>
  <conditionalFormatting sqref="AN81:AX81">
    <cfRule type="expression" dxfId="240" priority="829">
      <formula>NOT(AN81="")</formula>
    </cfRule>
  </conditionalFormatting>
  <conditionalFormatting sqref="O115:Q115">
    <cfRule type="expression" dxfId="239" priority="815">
      <formula>AND(NOT(A113=""),NOT(A113="Test"),OR(O115="Einheit",O115=""))</formula>
    </cfRule>
  </conditionalFormatting>
  <conditionalFormatting sqref="B120">
    <cfRule type="expression" dxfId="238" priority="808">
      <formula>OR($V$4="",NOT(B120="Auswahl"))</formula>
    </cfRule>
    <cfRule type="expression" dxfId="237" priority="824">
      <formula>AND(NOT(A113=""),NOT(A113="Test"),OR(B120="",B120="Auswahl"))</formula>
    </cfRule>
  </conditionalFormatting>
  <conditionalFormatting sqref="B117">
    <cfRule type="expression" dxfId="236" priority="804">
      <formula>$V$4="Eine Vorlage zur Zielwertüberwachung"</formula>
    </cfRule>
  </conditionalFormatting>
  <conditionalFormatting sqref="L115:N115">
    <cfRule type="expression" dxfId="235" priority="802">
      <formula>AND(L115="----------",$V$4="Eine Vorlage zur Zielwertermittlung")</formula>
    </cfRule>
    <cfRule type="expression" dxfId="234" priority="811">
      <formula>AND(NOT(A113=""),NOT(A113="Test"),L115="")</formula>
    </cfRule>
    <cfRule type="expression" dxfId="233" priority="813">
      <formula>AND(B117="eingetragener Zw",$V$4="Eine Vorlage zur Zielwertüberwachung")</formula>
    </cfRule>
    <cfRule type="expression" dxfId="232" priority="825">
      <formula>NOT(L115="----------")</formula>
    </cfRule>
  </conditionalFormatting>
  <conditionalFormatting sqref="O117:Q117">
    <cfRule type="expression" dxfId="231" priority="797">
      <formula>NOT(O117="")</formula>
    </cfRule>
    <cfRule type="expression" dxfId="230" priority="826">
      <formula>AND(B117="errechneter Mw",$V$4="Eine Vorlage zur Zielwertüberwachung",NOT(O117=""))</formula>
    </cfRule>
  </conditionalFormatting>
  <conditionalFormatting sqref="J118:K120">
    <cfRule type="expression" dxfId="229" priority="821">
      <formula>AND(B117="eingetragener Zw",$V$4="Eine Vorlage zur Zielwertüberwachung")</formula>
    </cfRule>
    <cfRule type="expression" dxfId="228" priority="822">
      <formula>AND(B117="errechneter Mw",$V$4="Eine Vorlage zur Zielwertüberwachung")</formula>
    </cfRule>
  </conditionalFormatting>
  <conditionalFormatting sqref="A115:Q145 C113:Q114">
    <cfRule type="expression" dxfId="227" priority="796">
      <formula>$V$4=""</formula>
    </cfRule>
  </conditionalFormatting>
  <conditionalFormatting sqref="J119:K119">
    <cfRule type="expression" dxfId="226" priority="818">
      <formula>B118="eingetragener Zw"</formula>
    </cfRule>
    <cfRule type="expression" dxfId="225" priority="819">
      <formula>B118="errechneter Mw"</formula>
    </cfRule>
  </conditionalFormatting>
  <conditionalFormatting sqref="J119:K119">
    <cfRule type="expression" dxfId="224" priority="816">
      <formula>B118="eingetragener Zw"</formula>
    </cfRule>
    <cfRule type="expression" dxfId="223" priority="817">
      <formula>B118="errechneter Mw"</formula>
    </cfRule>
  </conditionalFormatting>
  <conditionalFormatting sqref="N113:Q113">
    <cfRule type="expression" dxfId="222" priority="820">
      <formula>AND(NOT(A113="Test"),NOT(A113=""),N113="")</formula>
    </cfRule>
  </conditionalFormatting>
  <conditionalFormatting sqref="D115:K115">
    <cfRule type="expression" dxfId="221" priority="803">
      <formula>L115="----------"</formula>
    </cfRule>
    <cfRule type="expression" dxfId="220" priority="812">
      <formula>NOT(L115="----------")</formula>
    </cfRule>
  </conditionalFormatting>
  <conditionalFormatting sqref="B121:B145">
    <cfRule type="expression" dxfId="219" priority="814">
      <formula>AND(L$115="----------",NOT(A$113=""),NOT(A$113="Test"))</formula>
    </cfRule>
  </conditionalFormatting>
  <conditionalFormatting sqref="N114:Q114">
    <cfRule type="expression" dxfId="218" priority="810">
      <formula>AND(NOT(A113=""),NOT(A113="Test"),N113="",L119="")</formula>
    </cfRule>
  </conditionalFormatting>
  <conditionalFormatting sqref="B117:C117">
    <cfRule type="expression" dxfId="217" priority="806">
      <formula>AND(NOT(A113=""),NOT(A113="Test"),$V$4="Eine Vorlage zur Zielwertüberwachung",OR(B117="",B117="Auswahl"))</formula>
    </cfRule>
    <cfRule type="expression" dxfId="216" priority="809">
      <formula>AND(B117="eingetragener Zw",$V$4="Eine Vorlage zur Zielwertüberwachung")</formula>
    </cfRule>
    <cfRule type="expression" dxfId="215" priority="823">
      <formula>AND(B117="errechneter Mw",$V$4="Eine Vorlage zur Zielwertüberwachung")</formula>
    </cfRule>
  </conditionalFormatting>
  <conditionalFormatting sqref="A117">
    <cfRule type="expression" dxfId="214" priority="805">
      <formula>AND(B117="eingetragener Zw",$V$4="Eine Vorlage zur Zielwertüberwachung")</formula>
    </cfRule>
    <cfRule type="expression" dxfId="213" priority="807">
      <formula>AND(B117="errechneter Mw",$V$4="Eine Vorlage zur Zielwertüberwachung")</formula>
    </cfRule>
  </conditionalFormatting>
  <conditionalFormatting sqref="D116:K116">
    <cfRule type="expression" dxfId="212" priority="801">
      <formula>NOT(D116="")</formula>
    </cfRule>
  </conditionalFormatting>
  <conditionalFormatting sqref="L116:N116">
    <cfRule type="expression" dxfId="211" priority="800">
      <formula>NOT(L116="")</formula>
    </cfRule>
  </conditionalFormatting>
  <conditionalFormatting sqref="O116:Q116">
    <cfRule type="expression" dxfId="210" priority="799">
      <formula>NOT(O116="")</formula>
    </cfRule>
  </conditionalFormatting>
  <conditionalFormatting sqref="D117:N117">
    <cfRule type="expression" dxfId="209" priority="798">
      <formula>NOT(D117="")</formula>
    </cfRule>
  </conditionalFormatting>
  <conditionalFormatting sqref="AG115:AI115">
    <cfRule type="expression" dxfId="208" priority="784">
      <formula>AND(NOT(S113=""),NOT(S113="Test"),OR(AG115="Einheit",AG115=""))</formula>
    </cfRule>
  </conditionalFormatting>
  <conditionalFormatting sqref="T120">
    <cfRule type="expression" dxfId="207" priority="777">
      <formula>OR($V$4="",NOT(T120="Auswahl"))</formula>
    </cfRule>
    <cfRule type="expression" dxfId="206" priority="793">
      <formula>AND(NOT(S113=""),NOT(S113="Test"),OR(T120="",T120="Auswahl"))</formula>
    </cfRule>
  </conditionalFormatting>
  <conditionalFormatting sqref="T117">
    <cfRule type="expression" dxfId="205" priority="773">
      <formula>$V$4="Eine Vorlage zur Zielwertüberwachung"</formula>
    </cfRule>
  </conditionalFormatting>
  <conditionalFormatting sqref="AD115:AF115">
    <cfRule type="expression" dxfId="204" priority="771">
      <formula>AND(AD115="----------",$V$4="Eine Vorlage zur Zielwertermittlung")</formula>
    </cfRule>
    <cfRule type="expression" dxfId="203" priority="780">
      <formula>AND(NOT(S113=""),NOT(S113="Test"),AD115="")</formula>
    </cfRule>
    <cfRule type="expression" dxfId="202" priority="782">
      <formula>AND(T117="eingetragener Zw",$V$4="Eine Vorlage zur Zielwertüberwachung")</formula>
    </cfRule>
    <cfRule type="expression" dxfId="201" priority="794">
      <formula>NOT(AD115="----------")</formula>
    </cfRule>
  </conditionalFormatting>
  <conditionalFormatting sqref="AG117:AI117">
    <cfRule type="expression" dxfId="200" priority="766">
      <formula>NOT(AG117="")</formula>
    </cfRule>
    <cfRule type="expression" dxfId="199" priority="795">
      <formula>AND(T117="errechneter Mw",$V$4="Eine Vorlage zur Zielwertüberwachung",NOT(AG117=""))</formula>
    </cfRule>
  </conditionalFormatting>
  <conditionalFormatting sqref="AB118:AC120">
    <cfRule type="expression" dxfId="198" priority="790">
      <formula>AND(T117="eingetragener Zw",$V$4="Eine Vorlage zur Zielwertüberwachung")</formula>
    </cfRule>
    <cfRule type="expression" dxfId="197" priority="791">
      <formula>AND(T117="errechneter Mw",$V$4="Eine Vorlage zur Zielwertüberwachung")</formula>
    </cfRule>
  </conditionalFormatting>
  <conditionalFormatting sqref="S117:AI120 S121:S145 U121:AI145 U113:AI116">
    <cfRule type="expression" dxfId="196" priority="765">
      <formula>$V$4=""</formula>
    </cfRule>
  </conditionalFormatting>
  <conditionalFormatting sqref="AB119:AC119">
    <cfRule type="expression" dxfId="195" priority="787">
      <formula>T118="eingetragener Zw"</formula>
    </cfRule>
    <cfRule type="expression" dxfId="194" priority="788">
      <formula>T118="errechneter Mw"</formula>
    </cfRule>
  </conditionalFormatting>
  <conditionalFormatting sqref="AB119:AC119">
    <cfRule type="expression" dxfId="193" priority="785">
      <formula>T118="eingetragener Zw"</formula>
    </cfRule>
    <cfRule type="expression" dxfId="192" priority="786">
      <formula>T118="errechneter Mw"</formula>
    </cfRule>
  </conditionalFormatting>
  <conditionalFormatting sqref="AF113:AI113">
    <cfRule type="expression" dxfId="191" priority="789">
      <formula>AND(NOT(S113="Test"),NOT(S113=""),AF113="")</formula>
    </cfRule>
  </conditionalFormatting>
  <conditionalFormatting sqref="V115:AC115">
    <cfRule type="expression" dxfId="190" priority="772">
      <formula>AD115="----------"</formula>
    </cfRule>
    <cfRule type="expression" dxfId="189" priority="781">
      <formula>NOT(AD115="----------")</formula>
    </cfRule>
  </conditionalFormatting>
  <conditionalFormatting sqref="AF114:AI114">
    <cfRule type="expression" dxfId="188" priority="779">
      <formula>AND(NOT(S113=""),NOT(S113="Test"),AF113="",AD119="")</formula>
    </cfRule>
  </conditionalFormatting>
  <conditionalFormatting sqref="T117:U117">
    <cfRule type="expression" dxfId="187" priority="775">
      <formula>AND(NOT(S113=""),NOT(S113="Test"),$V$4="Eine Vorlage zur Zielwertüberwachung",OR(T117="",T117="Auswahl"))</formula>
    </cfRule>
    <cfRule type="expression" dxfId="186" priority="778">
      <formula>AND(T117="eingetragener Zw",$V$4="Eine Vorlage zur Zielwertüberwachung")</formula>
    </cfRule>
    <cfRule type="expression" dxfId="185" priority="792">
      <formula>AND(T117="errechneter Mw",$V$4="Eine Vorlage zur Zielwertüberwachung")</formula>
    </cfRule>
  </conditionalFormatting>
  <conditionalFormatting sqref="S117">
    <cfRule type="expression" dxfId="184" priority="774">
      <formula>AND(T117="eingetragener Zw",$V$4="Eine Vorlage zur Zielwertüberwachung")</formula>
    </cfRule>
    <cfRule type="expression" dxfId="183" priority="776">
      <formula>AND(T117="errechneter Mw",$V$4="Eine Vorlage zur Zielwertüberwachung")</formula>
    </cfRule>
  </conditionalFormatting>
  <conditionalFormatting sqref="V116:AC116">
    <cfRule type="expression" dxfId="182" priority="770">
      <formula>NOT(V116="")</formula>
    </cfRule>
  </conditionalFormatting>
  <conditionalFormatting sqref="AD116:AF116">
    <cfRule type="expression" dxfId="181" priority="769">
      <formula>NOT(AD116="")</formula>
    </cfRule>
  </conditionalFormatting>
  <conditionalFormatting sqref="AG116:AI116">
    <cfRule type="expression" dxfId="180" priority="768">
      <formula>NOT(AG116="")</formula>
    </cfRule>
  </conditionalFormatting>
  <conditionalFormatting sqref="V117:AF117">
    <cfRule type="expression" dxfId="179" priority="767">
      <formula>NOT(V117="")</formula>
    </cfRule>
  </conditionalFormatting>
  <conditionalFormatting sqref="AY115:BA115">
    <cfRule type="expression" dxfId="178" priority="753">
      <formula>AND(NOT(AK113=""),NOT(AK113="Test"),OR(AY115="Einheit",AY115=""))</formula>
    </cfRule>
  </conditionalFormatting>
  <conditionalFormatting sqref="AL120">
    <cfRule type="expression" dxfId="177" priority="746">
      <formula>OR($V$4="",NOT(AL120="Auswahl"))</formula>
    </cfRule>
    <cfRule type="expression" dxfId="176" priority="762">
      <formula>AND(NOT(AK113=""),NOT(AK113="Test"),OR(AL120="",AL120="Auswahl"))</formula>
    </cfRule>
  </conditionalFormatting>
  <conditionalFormatting sqref="AL117">
    <cfRule type="expression" dxfId="175" priority="742">
      <formula>$V$4="Eine Vorlage zur Zielwertüberwachung"</formula>
    </cfRule>
  </conditionalFormatting>
  <conditionalFormatting sqref="AV115:AX115">
    <cfRule type="expression" dxfId="174" priority="740">
      <formula>AND(AV115="----------",$V$4="Eine Vorlage zur Zielwertermittlung")</formula>
    </cfRule>
    <cfRule type="expression" dxfId="173" priority="749">
      <formula>AND(NOT(AK113=""),NOT(AK113="Test"),AV115="")</formula>
    </cfRule>
    <cfRule type="expression" dxfId="172" priority="751">
      <formula>AND(AL117="eingetragener Zw",$V$4="Eine Vorlage zur Zielwertüberwachung")</formula>
    </cfRule>
    <cfRule type="expression" dxfId="171" priority="763">
      <formula>NOT(AV115="----------")</formula>
    </cfRule>
  </conditionalFormatting>
  <conditionalFormatting sqref="AY117:BA117">
    <cfRule type="expression" dxfId="170" priority="735">
      <formula>NOT(AY117="")</formula>
    </cfRule>
    <cfRule type="expression" dxfId="169" priority="764">
      <formula>AND(AL117="errechneter Mw",$V$4="Eine Vorlage zur Zielwertüberwachung",NOT(AY117=""))</formula>
    </cfRule>
  </conditionalFormatting>
  <conditionalFormatting sqref="AT118:AU120">
    <cfRule type="expression" dxfId="168" priority="759">
      <formula>AND(AL117="eingetragener Zw",$V$4="Eine Vorlage zur Zielwertüberwachung")</formula>
    </cfRule>
    <cfRule type="expression" dxfId="167" priority="760">
      <formula>AND(AL117="errechneter Mw",$V$4="Eine Vorlage zur Zielwertüberwachung")</formula>
    </cfRule>
  </conditionalFormatting>
  <conditionalFormatting sqref="AK115:BA120 AK121:AK145 AM121:BA145 AM113:BA114">
    <cfRule type="expression" dxfId="166" priority="734">
      <formula>$V$4=""</formula>
    </cfRule>
  </conditionalFormatting>
  <conditionalFormatting sqref="AT119:AU119">
    <cfRule type="expression" dxfId="165" priority="756">
      <formula>AL118="eingetragener Zw"</formula>
    </cfRule>
    <cfRule type="expression" dxfId="164" priority="757">
      <formula>AL118="errechneter Mw"</formula>
    </cfRule>
  </conditionalFormatting>
  <conditionalFormatting sqref="AT119:AU119">
    <cfRule type="expression" dxfId="163" priority="754">
      <formula>AL118="eingetragener Zw"</formula>
    </cfRule>
    <cfRule type="expression" dxfId="162" priority="755">
      <formula>AL118="errechneter Mw"</formula>
    </cfRule>
  </conditionalFormatting>
  <conditionalFormatting sqref="AX113:BA113">
    <cfRule type="expression" dxfId="161" priority="758">
      <formula>AND(NOT(AK113="Test"),NOT(AK113=""),AX113="")</formula>
    </cfRule>
  </conditionalFormatting>
  <conditionalFormatting sqref="AN115:AU115">
    <cfRule type="expression" dxfId="160" priority="741">
      <formula>AV115="----------"</formula>
    </cfRule>
    <cfRule type="expression" dxfId="159" priority="750">
      <formula>NOT(AV115="----------")</formula>
    </cfRule>
  </conditionalFormatting>
  <conditionalFormatting sqref="AX114:BA114">
    <cfRule type="expression" dxfId="158" priority="748">
      <formula>AND(NOT(AK113=""),NOT(AK113="Test"),AX113="",AV119="")</formula>
    </cfRule>
  </conditionalFormatting>
  <conditionalFormatting sqref="AL117:AM117">
    <cfRule type="expression" dxfId="157" priority="744">
      <formula>AND(NOT(AK113=""),NOT(AK113="Test"),$V$4="Eine Vorlage zur Zielwertüberwachung",OR(AL117="",AL117="Auswahl"))</formula>
    </cfRule>
    <cfRule type="expression" dxfId="156" priority="747">
      <formula>AND(AL117="eingetragener Zw",$V$4="Eine Vorlage zur Zielwertüberwachung")</formula>
    </cfRule>
    <cfRule type="expression" dxfId="155" priority="761">
      <formula>AND(AL117="errechneter Mw",$V$4="Eine Vorlage zur Zielwertüberwachung")</formula>
    </cfRule>
  </conditionalFormatting>
  <conditionalFormatting sqref="AK117">
    <cfRule type="expression" dxfId="154" priority="743">
      <formula>AND(AL117="eingetragener Zw",$V$4="Eine Vorlage zur Zielwertüberwachung")</formula>
    </cfRule>
    <cfRule type="expression" dxfId="153" priority="745">
      <formula>AND(AL117="errechneter Mw",$V$4="Eine Vorlage zur Zielwertüberwachung")</formula>
    </cfRule>
  </conditionalFormatting>
  <conditionalFormatting sqref="AN116:AU116">
    <cfRule type="expression" dxfId="152" priority="739">
      <formula>NOT(AN116="")</formula>
    </cfRule>
  </conditionalFormatting>
  <conditionalFormatting sqref="AV116:AX116">
    <cfRule type="expression" dxfId="151" priority="738">
      <formula>NOT(AV116="")</formula>
    </cfRule>
  </conditionalFormatting>
  <conditionalFormatting sqref="AY116:BA116">
    <cfRule type="expression" dxfId="150" priority="737">
      <formula>NOT(AY116="")</formula>
    </cfRule>
  </conditionalFormatting>
  <conditionalFormatting sqref="AN117:AX117">
    <cfRule type="expression" dxfId="149" priority="736">
      <formula>NOT(AN117="")</formula>
    </cfRule>
  </conditionalFormatting>
  <conditionalFormatting sqref="O151:Q151">
    <cfRule type="expression" dxfId="148" priority="722">
      <formula>AND(NOT(A149=""),NOT(A149="Test"),OR(O151="Einheit",O151=""))</formula>
    </cfRule>
  </conditionalFormatting>
  <conditionalFormatting sqref="B156">
    <cfRule type="expression" dxfId="147" priority="715">
      <formula>OR($V$4="",NOT(B156="Auswahl"))</formula>
    </cfRule>
    <cfRule type="expression" dxfId="146" priority="731">
      <formula>AND(NOT(A149=""),NOT(A149="Test"),OR(B156="",B156="Auswahl"))</formula>
    </cfRule>
  </conditionalFormatting>
  <conditionalFormatting sqref="B153">
    <cfRule type="expression" dxfId="145" priority="711">
      <formula>$V$4="Eine Vorlage zur Zielwertüberwachung"</formula>
    </cfRule>
  </conditionalFormatting>
  <conditionalFormatting sqref="L151:N151">
    <cfRule type="expression" dxfId="144" priority="709">
      <formula>AND(L151="----------",$V$4="Eine Vorlage zur Zielwertermittlung")</formula>
    </cfRule>
    <cfRule type="expression" dxfId="143" priority="718">
      <formula>AND(NOT(A149=""),NOT(A149="Test"),L151="")</formula>
    </cfRule>
    <cfRule type="expression" dxfId="142" priority="720">
      <formula>AND(B153="eingetragener Zw",$V$4="Eine Vorlage zur Zielwertüberwachung")</formula>
    </cfRule>
    <cfRule type="expression" dxfId="141" priority="732">
      <formula>NOT(L151="----------")</formula>
    </cfRule>
  </conditionalFormatting>
  <conditionalFormatting sqref="O153:Q153">
    <cfRule type="expression" dxfId="140" priority="704">
      <formula>NOT(O153="")</formula>
    </cfRule>
    <cfRule type="expression" dxfId="139" priority="733">
      <formula>AND(B153="errechneter Mw",$V$4="Eine Vorlage zur Zielwertüberwachung",NOT(O153=""))</formula>
    </cfRule>
  </conditionalFormatting>
  <conditionalFormatting sqref="J154:K156">
    <cfRule type="expression" dxfId="138" priority="728">
      <formula>AND(B153="eingetragener Zw",$V$4="Eine Vorlage zur Zielwertüberwachung")</formula>
    </cfRule>
    <cfRule type="expression" dxfId="137" priority="729">
      <formula>AND(B153="errechneter Mw",$V$4="Eine Vorlage zur Zielwertüberwachung")</formula>
    </cfRule>
  </conditionalFormatting>
  <conditionalFormatting sqref="A151:Q181 C149:Q150">
    <cfRule type="expression" dxfId="136" priority="703">
      <formula>$V$4=""</formula>
    </cfRule>
  </conditionalFormatting>
  <conditionalFormatting sqref="J155:K155">
    <cfRule type="expression" dxfId="135" priority="725">
      <formula>B154="eingetragener Zw"</formula>
    </cfRule>
    <cfRule type="expression" dxfId="134" priority="726">
      <formula>B154="errechneter Mw"</formula>
    </cfRule>
  </conditionalFormatting>
  <conditionalFormatting sqref="J155:K155">
    <cfRule type="expression" dxfId="133" priority="723">
      <formula>B154="eingetragener Zw"</formula>
    </cfRule>
    <cfRule type="expression" dxfId="132" priority="724">
      <formula>B154="errechneter Mw"</formula>
    </cfRule>
  </conditionalFormatting>
  <conditionalFormatting sqref="N149:Q149">
    <cfRule type="expression" dxfId="131" priority="727">
      <formula>AND(NOT(A149="Test"),NOT(A149=""),N149="")</formula>
    </cfRule>
  </conditionalFormatting>
  <conditionalFormatting sqref="D151:K151">
    <cfRule type="expression" dxfId="130" priority="710">
      <formula>L151="----------"</formula>
    </cfRule>
    <cfRule type="expression" dxfId="129" priority="719">
      <formula>NOT(L151="----------")</formula>
    </cfRule>
  </conditionalFormatting>
  <conditionalFormatting sqref="B157:B181">
    <cfRule type="expression" dxfId="128" priority="721">
      <formula>AND(L$151="----------",NOT(A$149=""),NOT(A$149="Test"))</formula>
    </cfRule>
  </conditionalFormatting>
  <conditionalFormatting sqref="N150:Q150">
    <cfRule type="expression" dxfId="127" priority="717">
      <formula>AND(NOT(A149=""),NOT(A149="Test"),N149="",L155="")</formula>
    </cfRule>
  </conditionalFormatting>
  <conditionalFormatting sqref="B153:C153">
    <cfRule type="expression" dxfId="126" priority="713">
      <formula>AND(NOT(A149=""),NOT(A149="Test"),$V$4="Eine Vorlage zur Zielwertüberwachung",OR(B153="",B153="Auswahl"))</formula>
    </cfRule>
    <cfRule type="expression" dxfId="125" priority="716">
      <formula>AND(B153="eingetragener Zw",$V$4="Eine Vorlage zur Zielwertüberwachung")</formula>
    </cfRule>
    <cfRule type="expression" dxfId="124" priority="730">
      <formula>AND(B153="errechneter Mw",$V$4="Eine Vorlage zur Zielwertüberwachung")</formula>
    </cfRule>
  </conditionalFormatting>
  <conditionalFormatting sqref="A153">
    <cfRule type="expression" dxfId="123" priority="712">
      <formula>AND(B153="eingetragener Zw",$V$4="Eine Vorlage zur Zielwertüberwachung")</formula>
    </cfRule>
    <cfRule type="expression" dxfId="122" priority="714">
      <formula>AND(B153="errechneter Mw",$V$4="Eine Vorlage zur Zielwertüberwachung")</formula>
    </cfRule>
  </conditionalFormatting>
  <conditionalFormatting sqref="D152:K152">
    <cfRule type="expression" dxfId="121" priority="708">
      <formula>NOT(D152="")</formula>
    </cfRule>
  </conditionalFormatting>
  <conditionalFormatting sqref="L152:N152">
    <cfRule type="expression" dxfId="120" priority="707">
      <formula>NOT(L152="")</formula>
    </cfRule>
  </conditionalFormatting>
  <conditionalFormatting sqref="O152:Q152">
    <cfRule type="expression" dxfId="119" priority="706">
      <formula>NOT(O152="")</formula>
    </cfRule>
  </conditionalFormatting>
  <conditionalFormatting sqref="D153:N153">
    <cfRule type="expression" dxfId="118" priority="705">
      <formula>NOT(D153="")</formula>
    </cfRule>
  </conditionalFormatting>
  <conditionalFormatting sqref="AG151:AI151">
    <cfRule type="expression" dxfId="117" priority="691">
      <formula>AND(NOT(S149=""),NOT(S149="Test"),OR(AG151="Einheit",AG151=""))</formula>
    </cfRule>
  </conditionalFormatting>
  <conditionalFormatting sqref="T156">
    <cfRule type="expression" dxfId="116" priority="684">
      <formula>OR($V$4="",NOT(T156="Auswahl"))</formula>
    </cfRule>
    <cfRule type="expression" dxfId="115" priority="700">
      <formula>AND(NOT(S149=""),NOT(S149="Test"),OR(T156="",T156="Auswahl"))</formula>
    </cfRule>
  </conditionalFormatting>
  <conditionalFormatting sqref="T153">
    <cfRule type="expression" dxfId="114" priority="680">
      <formula>$V$4="Eine Vorlage zur Zielwertüberwachung"</formula>
    </cfRule>
  </conditionalFormatting>
  <conditionalFormatting sqref="AD151:AF151">
    <cfRule type="expression" dxfId="113" priority="678">
      <formula>AND(AD151="----------",$V$4="Eine Vorlage zur Zielwertermittlung")</formula>
    </cfRule>
    <cfRule type="expression" dxfId="112" priority="687">
      <formula>AND(NOT(S149=""),NOT(S149="Test"),AD151="")</formula>
    </cfRule>
    <cfRule type="expression" dxfId="111" priority="689">
      <formula>AND(T153="eingetragener Zw",$V$4="Eine Vorlage zur Zielwertüberwachung")</formula>
    </cfRule>
    <cfRule type="expression" dxfId="110" priority="701">
      <formula>NOT(AD151="----------")</formula>
    </cfRule>
  </conditionalFormatting>
  <conditionalFormatting sqref="AG153:AI153">
    <cfRule type="expression" dxfId="109" priority="673">
      <formula>NOT(AG153="")</formula>
    </cfRule>
    <cfRule type="expression" dxfId="108" priority="702">
      <formula>AND(T153="errechneter Mw",$V$4="Eine Vorlage zur Zielwertüberwachung",NOT(AG153=""))</formula>
    </cfRule>
  </conditionalFormatting>
  <conditionalFormatting sqref="AB154:AC154 AB156:AC156">
    <cfRule type="expression" dxfId="107" priority="697">
      <formula>AND(T153="eingetragener Zw",$V$4="Eine Vorlage zur Zielwertüberwachung")</formula>
    </cfRule>
    <cfRule type="expression" dxfId="106" priority="698">
      <formula>AND(T153="errechneter Mw",$V$4="Eine Vorlage zur Zielwertüberwachung")</formula>
    </cfRule>
  </conditionalFormatting>
  <conditionalFormatting sqref="S151:AI154 S157:S181 U157:AI181 S156:AI156 S155:U155 U149:AI150">
    <cfRule type="expression" dxfId="105" priority="672">
      <formula>$V$4=""</formula>
    </cfRule>
  </conditionalFormatting>
  <conditionalFormatting sqref="AF149:AI149">
    <cfRule type="expression" dxfId="104" priority="696">
      <formula>AND(NOT(S149="Test"),NOT(S149=""),AF149="")</formula>
    </cfRule>
  </conditionalFormatting>
  <conditionalFormatting sqref="V151:AC151">
    <cfRule type="expression" dxfId="103" priority="679">
      <formula>AD151="----------"</formula>
    </cfRule>
    <cfRule type="expression" dxfId="102" priority="688">
      <formula>NOT(AD151="----------")</formula>
    </cfRule>
  </conditionalFormatting>
  <conditionalFormatting sqref="AF150:AI150">
    <cfRule type="expression" dxfId="101" priority="686">
      <formula>AND(NOT(S149=""),NOT(S149="Test"),AF149="",AD155="")</formula>
    </cfRule>
  </conditionalFormatting>
  <conditionalFormatting sqref="T153:U153">
    <cfRule type="expression" dxfId="100" priority="682">
      <formula>AND(NOT(S149=""),NOT(S149="Test"),$V$4="Eine Vorlage zur Zielwertüberwachung",OR(T153="",T153="Auswahl"))</formula>
    </cfRule>
    <cfRule type="expression" dxfId="99" priority="685">
      <formula>AND(T153="eingetragener Zw",$V$4="Eine Vorlage zur Zielwertüberwachung")</formula>
    </cfRule>
    <cfRule type="expression" dxfId="98" priority="699">
      <formula>AND(T153="errechneter Mw",$V$4="Eine Vorlage zur Zielwertüberwachung")</formula>
    </cfRule>
  </conditionalFormatting>
  <conditionalFormatting sqref="S153">
    <cfRule type="expression" dxfId="97" priority="681">
      <formula>AND(T153="eingetragener Zw",$V$4="Eine Vorlage zur Zielwertüberwachung")</formula>
    </cfRule>
    <cfRule type="expression" dxfId="96" priority="683">
      <formula>AND(T153="errechneter Mw",$V$4="Eine Vorlage zur Zielwertüberwachung")</formula>
    </cfRule>
  </conditionalFormatting>
  <conditionalFormatting sqref="V152:AC152">
    <cfRule type="expression" dxfId="95" priority="677">
      <formula>NOT(V152="")</formula>
    </cfRule>
  </conditionalFormatting>
  <conditionalFormatting sqref="AD152:AF152">
    <cfRule type="expression" dxfId="94" priority="676">
      <formula>NOT(AD152="")</formula>
    </cfRule>
  </conditionalFormatting>
  <conditionalFormatting sqref="AG152:AI152">
    <cfRule type="expression" dxfId="93" priority="675">
      <formula>NOT(AG152="")</formula>
    </cfRule>
  </conditionalFormatting>
  <conditionalFormatting sqref="V153:AF153">
    <cfRule type="expression" dxfId="92" priority="674">
      <formula>NOT(V153="")</formula>
    </cfRule>
  </conditionalFormatting>
  <conditionalFormatting sqref="AY151:BA151">
    <cfRule type="expression" dxfId="91" priority="660">
      <formula>AND(NOT(AK149=""),NOT(AK149="Test"),OR(AY151="Einheit",AY151=""))</formula>
    </cfRule>
  </conditionalFormatting>
  <conditionalFormatting sqref="AL156">
    <cfRule type="expression" dxfId="90" priority="653">
      <formula>OR($V$4="",NOT(AL156="Auswahl"))</formula>
    </cfRule>
    <cfRule type="expression" dxfId="89" priority="669">
      <formula>AND(NOT(AK149=""),NOT(AK149="Test"),OR(AL156="",AL156="Auswahl"))</formula>
    </cfRule>
  </conditionalFormatting>
  <conditionalFormatting sqref="AL153">
    <cfRule type="expression" dxfId="88" priority="649">
      <formula>$V$4="Eine Vorlage zur Zielwertüberwachung"</formula>
    </cfRule>
  </conditionalFormatting>
  <conditionalFormatting sqref="AV151:AX151">
    <cfRule type="expression" dxfId="87" priority="647">
      <formula>AND(AV151="----------",$V$4="Eine Vorlage zur Zielwertermittlung")</formula>
    </cfRule>
    <cfRule type="expression" dxfId="86" priority="656">
      <formula>AND(NOT(AK149=""),NOT(AK149="Test"),AV151="")</formula>
    </cfRule>
    <cfRule type="expression" dxfId="85" priority="658">
      <formula>AND(AL153="eingetragener Zw",$V$4="Eine Vorlage zur Zielwertüberwachung")</formula>
    </cfRule>
    <cfRule type="expression" dxfId="84" priority="670">
      <formula>NOT(AV151="----------")</formula>
    </cfRule>
  </conditionalFormatting>
  <conditionalFormatting sqref="AY153:BA153">
    <cfRule type="expression" dxfId="83" priority="642">
      <formula>NOT(AY153="")</formula>
    </cfRule>
    <cfRule type="expression" dxfId="82" priority="671">
      <formula>AND(AL153="errechneter Mw",$V$4="Eine Vorlage zur Zielwertüberwachung",NOT(AY153=""))</formula>
    </cfRule>
  </conditionalFormatting>
  <conditionalFormatting sqref="AT154:AU154 AT156:AU156">
    <cfRule type="expression" dxfId="81" priority="666">
      <formula>AND(AL153="eingetragener Zw",$V$4="Eine Vorlage zur Zielwertüberwachung")</formula>
    </cfRule>
    <cfRule type="expression" dxfId="80" priority="667">
      <formula>AND(AL153="errechneter Mw",$V$4="Eine Vorlage zur Zielwertüberwachung")</formula>
    </cfRule>
  </conditionalFormatting>
  <conditionalFormatting sqref="AK149:BA154 AK157:AK181 AM157:BA181 AK156:BA156 AK155:AM155">
    <cfRule type="expression" dxfId="79" priority="641">
      <formula>$V$4=""</formula>
    </cfRule>
  </conditionalFormatting>
  <conditionalFormatting sqref="AX149:BA149">
    <cfRule type="expression" dxfId="78" priority="665">
      <formula>AND(NOT(AK149="Test"),NOT(AK149=""),AX149="")</formula>
    </cfRule>
  </conditionalFormatting>
  <conditionalFormatting sqref="AN151:AU151">
    <cfRule type="expression" dxfId="77" priority="648">
      <formula>AV151="----------"</formula>
    </cfRule>
    <cfRule type="expression" dxfId="76" priority="657">
      <formula>NOT(AV151="----------")</formula>
    </cfRule>
  </conditionalFormatting>
  <conditionalFormatting sqref="AX150:BA150">
    <cfRule type="expression" dxfId="75" priority="655">
      <formula>AND(NOT(AK149=""),NOT(AK149="Test"),AX149="",AV155="")</formula>
    </cfRule>
  </conditionalFormatting>
  <conditionalFormatting sqref="AL153:AM153">
    <cfRule type="expression" dxfId="74" priority="651">
      <formula>AND(NOT(AK149=""),NOT(AK149="Test"),$V$4="Eine Vorlage zur Zielwertüberwachung",OR(AL153="",AL153="Auswahl"))</formula>
    </cfRule>
    <cfRule type="expression" dxfId="73" priority="654">
      <formula>AND(AL153="eingetragener Zw",$V$4="Eine Vorlage zur Zielwertüberwachung")</formula>
    </cfRule>
    <cfRule type="expression" dxfId="72" priority="668">
      <formula>AND(AL153="errechneter Mw",$V$4="Eine Vorlage zur Zielwertüberwachung")</formula>
    </cfRule>
  </conditionalFormatting>
  <conditionalFormatting sqref="AK153">
    <cfRule type="expression" dxfId="71" priority="650">
      <formula>AND(AL153="eingetragener Zw",$V$4="Eine Vorlage zur Zielwertüberwachung")</formula>
    </cfRule>
    <cfRule type="expression" dxfId="70" priority="652">
      <formula>AND(AL153="errechneter Mw",$V$4="Eine Vorlage zur Zielwertüberwachung")</formula>
    </cfRule>
  </conditionalFormatting>
  <conditionalFormatting sqref="AN152:AU152">
    <cfRule type="expression" dxfId="69" priority="646">
      <formula>NOT(AN152="")</formula>
    </cfRule>
  </conditionalFormatting>
  <conditionalFormatting sqref="AV152:AX152">
    <cfRule type="expression" dxfId="68" priority="645">
      <formula>NOT(AV152="")</formula>
    </cfRule>
  </conditionalFormatting>
  <conditionalFormatting sqref="AY152:BA152">
    <cfRule type="expression" dxfId="67" priority="644">
      <formula>NOT(AY152="")</formula>
    </cfRule>
  </conditionalFormatting>
  <conditionalFormatting sqref="AN153:AX153">
    <cfRule type="expression" dxfId="66" priority="643">
      <formula>NOT(AN153="")</formula>
    </cfRule>
  </conditionalFormatting>
  <conditionalFormatting sqref="T49:T73">
    <cfRule type="expression" dxfId="65" priority="174">
      <formula>$V$4=""</formula>
    </cfRule>
  </conditionalFormatting>
  <conditionalFormatting sqref="T49:T73">
    <cfRule type="expression" dxfId="64" priority="175">
      <formula>AND(AD$43="----------",NOT(S$41=""),NOT(S$41="Test"))</formula>
    </cfRule>
  </conditionalFormatting>
  <conditionalFormatting sqref="AL49:AL73">
    <cfRule type="expression" dxfId="63" priority="172">
      <formula>$V$4=""</formula>
    </cfRule>
  </conditionalFormatting>
  <conditionalFormatting sqref="AL49:AL73">
    <cfRule type="expression" dxfId="62" priority="173">
      <formula>AND(AV$43="----------",NOT(AK$41=""),NOT(AK$41="Test"))</formula>
    </cfRule>
  </conditionalFormatting>
  <conditionalFormatting sqref="T85:T109">
    <cfRule type="expression" dxfId="61" priority="170">
      <formula>$V$4=""</formula>
    </cfRule>
  </conditionalFormatting>
  <conditionalFormatting sqref="T85:T109">
    <cfRule type="expression" dxfId="60" priority="171">
      <formula>AND(AD$79="----------",NOT(S$77=""),NOT(S$77="Test"))</formula>
    </cfRule>
  </conditionalFormatting>
  <conditionalFormatting sqref="AL85:AL109">
    <cfRule type="expression" dxfId="59" priority="168">
      <formula>$V$4=""</formula>
    </cfRule>
  </conditionalFormatting>
  <conditionalFormatting sqref="AL85:AL109">
    <cfRule type="expression" dxfId="58" priority="169">
      <formula>AND(AV$79="----------",NOT(AK$77=""),NOT(AK$77="Test"))</formula>
    </cfRule>
  </conditionalFormatting>
  <conditionalFormatting sqref="T121:T145">
    <cfRule type="expression" dxfId="57" priority="166">
      <formula>$V$4=""</formula>
    </cfRule>
  </conditionalFormatting>
  <conditionalFormatting sqref="T121:T145">
    <cfRule type="expression" dxfId="56" priority="167">
      <formula>AND(AD$115="----------",NOT(S$113=""),NOT(S$113="Test"))</formula>
    </cfRule>
  </conditionalFormatting>
  <conditionalFormatting sqref="AL121:AL145">
    <cfRule type="expression" dxfId="55" priority="164">
      <formula>$V$4=""</formula>
    </cfRule>
  </conditionalFormatting>
  <conditionalFormatting sqref="AL121:AL145">
    <cfRule type="expression" dxfId="54" priority="165">
      <formula>AND(AV$115="----------",NOT(AK$113=""),NOT(AK$113="Test"))</formula>
    </cfRule>
  </conditionalFormatting>
  <conditionalFormatting sqref="T157:T181">
    <cfRule type="expression" dxfId="53" priority="162">
      <formula>$V$4=""</formula>
    </cfRule>
  </conditionalFormatting>
  <conditionalFormatting sqref="T157:T181">
    <cfRule type="expression" dxfId="52" priority="163">
      <formula>AND(AD$151="----------",NOT(S$149=""),NOT(S$149="Test"))</formula>
    </cfRule>
  </conditionalFormatting>
  <conditionalFormatting sqref="AL157:AL181">
    <cfRule type="expression" dxfId="51" priority="158">
      <formula>$V$4=""</formula>
    </cfRule>
  </conditionalFormatting>
  <conditionalFormatting sqref="AL157:AL181">
    <cfRule type="expression" dxfId="50" priority="159">
      <formula>AND(AV$151="----------",NOT(AK$149=""),NOT(AK$149="Test"))</formula>
    </cfRule>
  </conditionalFormatting>
  <conditionalFormatting sqref="AB155:AC155">
    <cfRule type="expression" dxfId="49" priority="136">
      <formula>AND(T154="eingetragener Zw",$V$4="Eine Vorlage zur Zielwertüberwachung")</formula>
    </cfRule>
    <cfRule type="expression" dxfId="48" priority="137">
      <formula>AND(T154="errechneter Mw",$V$4="Eine Vorlage zur Zielwertüberwachung")</formula>
    </cfRule>
  </conditionalFormatting>
  <conditionalFormatting sqref="V155:AI155">
    <cfRule type="expression" dxfId="47" priority="131">
      <formula>$V$4=""</formula>
    </cfRule>
  </conditionalFormatting>
  <conditionalFormatting sqref="AB155:AC155">
    <cfRule type="expression" dxfId="46" priority="134">
      <formula>T154="eingetragener Zw"</formula>
    </cfRule>
    <cfRule type="expression" dxfId="45" priority="135">
      <formula>T154="errechneter Mw"</formula>
    </cfRule>
  </conditionalFormatting>
  <conditionalFormatting sqref="AB155:AC155">
    <cfRule type="expression" dxfId="44" priority="132">
      <formula>T154="eingetragener Zw"</formula>
    </cfRule>
    <cfRule type="expression" dxfId="43" priority="133">
      <formula>T154="errechneter Mw"</formula>
    </cfRule>
  </conditionalFormatting>
  <conditionalFormatting sqref="AT155:AU155">
    <cfRule type="expression" dxfId="42" priority="129">
      <formula>AND(AL154="eingetragener Zw",$V$4="Eine Vorlage zur Zielwertüberwachung")</formula>
    </cfRule>
    <cfRule type="expression" dxfId="41" priority="130">
      <formula>AND(AL154="errechneter Mw",$V$4="Eine Vorlage zur Zielwertüberwachung")</formula>
    </cfRule>
  </conditionalFormatting>
  <conditionalFormatting sqref="AN155:BA155">
    <cfRule type="expression" dxfId="40" priority="124">
      <formula>$V$4=""</formula>
    </cfRule>
  </conditionalFormatting>
  <conditionalFormatting sqref="AT155:AU155">
    <cfRule type="expression" dxfId="39" priority="127">
      <formula>AL154="eingetragener Zw"</formula>
    </cfRule>
    <cfRule type="expression" dxfId="38" priority="128">
      <formula>AL154="errechneter Mw"</formula>
    </cfRule>
  </conditionalFormatting>
  <conditionalFormatting sqref="AT155:AU155">
    <cfRule type="expression" dxfId="37" priority="125">
      <formula>AL154="eingetragener Zw"</formula>
    </cfRule>
    <cfRule type="expression" dxfId="36" priority="126">
      <formula>AL154="errechneter Mw"</formula>
    </cfRule>
  </conditionalFormatting>
  <conditionalFormatting sqref="AL4">
    <cfRule type="expression" dxfId="35" priority="25">
      <formula>$V$4=""</formula>
    </cfRule>
  </conditionalFormatting>
  <conditionalFormatting sqref="BC48:BD48 BC46 BC49:BC73">
    <cfRule type="expression" dxfId="34" priority="23">
      <formula>$V$4=""</formula>
    </cfRule>
  </conditionalFormatting>
  <conditionalFormatting sqref="BC84:BD84 BC82 BC85:BC109">
    <cfRule type="expression" dxfId="33" priority="22">
      <formula>$V$4=""</formula>
    </cfRule>
  </conditionalFormatting>
  <conditionalFormatting sqref="BC120:BD120 BC118 BC121:BC145">
    <cfRule type="expression" dxfId="32" priority="21">
      <formula>$V$4=""</formula>
    </cfRule>
  </conditionalFormatting>
  <conditionalFormatting sqref="BC156:BD156 BC154 BC157:BC181">
    <cfRule type="expression" dxfId="31" priority="20">
      <formula>$V$4=""</formula>
    </cfRule>
  </conditionalFormatting>
  <conditionalFormatting sqref="S5:T6">
    <cfRule type="expression" dxfId="13" priority="13">
      <formula>$V$4=""</formula>
    </cfRule>
  </conditionalFormatting>
  <conditionalFormatting sqref="S5:T6">
    <cfRule type="expression" dxfId="12" priority="14">
      <formula>AND(OR(NOT($C$1=""),NOT($C$3=""),NOT($T$3=""),NOT($AK$3="")),OR(S5="",S5="Test"))</formula>
    </cfRule>
  </conditionalFormatting>
  <conditionalFormatting sqref="AK5:AL6">
    <cfRule type="expression" dxfId="11" priority="11">
      <formula>$V$4=""</formula>
    </cfRule>
  </conditionalFormatting>
  <conditionalFormatting sqref="AK5:AL6">
    <cfRule type="expression" dxfId="10" priority="12">
      <formula>AND(OR(NOT($C$1=""),NOT($C$3=""),NOT($T$3=""),NOT($AK$3="")),OR(AK5="",AK5="Test"))</formula>
    </cfRule>
  </conditionalFormatting>
  <conditionalFormatting sqref="A41:B42">
    <cfRule type="expression" dxfId="9" priority="9">
      <formula>$V$4=""</formula>
    </cfRule>
  </conditionalFormatting>
  <conditionalFormatting sqref="A41:B42">
    <cfRule type="expression" dxfId="8" priority="10">
      <formula>AND(OR(NOT($C$1=""),NOT($C$3=""),NOT($T$3=""),NOT($AK$3="")),OR(A41="",A41="Test"))</formula>
    </cfRule>
  </conditionalFormatting>
  <conditionalFormatting sqref="A77:B78">
    <cfRule type="expression" dxfId="7" priority="8">
      <formula>$V$4=""</formula>
    </cfRule>
  </conditionalFormatting>
  <conditionalFormatting sqref="S77:T78">
    <cfRule type="expression" dxfId="6" priority="7">
      <formula>$V$4=""</formula>
    </cfRule>
  </conditionalFormatting>
  <conditionalFormatting sqref="A113:B114">
    <cfRule type="expression" dxfId="5" priority="6">
      <formula>$V$4=""</formula>
    </cfRule>
  </conditionalFormatting>
  <conditionalFormatting sqref="S113:T114">
    <cfRule type="expression" dxfId="4" priority="5">
      <formula>$V$4=""</formula>
    </cfRule>
  </conditionalFormatting>
  <conditionalFormatting sqref="AK113:AL114">
    <cfRule type="expression" dxfId="3" priority="4">
      <formula>$V$4=""</formula>
    </cfRule>
  </conditionalFormatting>
  <conditionalFormatting sqref="A149:B150">
    <cfRule type="expression" dxfId="2" priority="3">
      <formula>$V$4=""</formula>
    </cfRule>
  </conditionalFormatting>
  <conditionalFormatting sqref="S149:T150">
    <cfRule type="expression" dxfId="1" priority="2">
      <formula>$V$4=""</formula>
    </cfRule>
  </conditionalFormatting>
  <conditionalFormatting sqref="S115:T116">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11.05.2026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26" t="str">
        <f>Dokumentationshilfe!C1</f>
        <v>AFIAS</v>
      </c>
      <c r="C2" s="227"/>
      <c r="D2" s="227"/>
      <c r="E2" s="227"/>
      <c r="F2" s="227"/>
      <c r="G2" s="228"/>
    </row>
    <row r="3" spans="2:7" x14ac:dyDescent="0.2">
      <c r="B3" s="229"/>
      <c r="C3" s="230"/>
      <c r="D3" s="230"/>
      <c r="E3" s="230"/>
      <c r="F3" s="230"/>
      <c r="G3" s="231"/>
    </row>
    <row r="4" spans="2:7" x14ac:dyDescent="0.2">
      <c r="B4" s="229"/>
      <c r="C4" s="230"/>
      <c r="D4" s="230"/>
      <c r="E4" s="230"/>
      <c r="F4" s="230"/>
      <c r="G4" s="231"/>
    </row>
    <row r="5" spans="2:7" ht="18.75" thickBot="1" x14ac:dyDescent="0.3">
      <c r="B5" s="232" t="str">
        <f>Dokumentationshilfe!C3</f>
        <v>Cardiac Control</v>
      </c>
      <c r="C5" s="233"/>
      <c r="D5" s="234" t="str">
        <f>CONCATENATE(Dokumentationshilfe!S3,Dokumentationshilfe!T3)</f>
        <v>Lot: 2410348B</v>
      </c>
      <c r="E5" s="234"/>
      <c r="F5" s="235" t="str">
        <f>CONCATENATE(Dokumentationshilfe!AF3,TEXT(Dokumentationshilfe!AK3,"TT.MM.JJJJ"))</f>
        <v>Verfall: 28.02.2027</v>
      </c>
      <c r="G5" s="236"/>
    </row>
    <row r="6" spans="2:7" ht="13.5" thickBot="1" x14ac:dyDescent="0.25"/>
    <row r="7" spans="2:7" ht="17.25" thickBot="1" x14ac:dyDescent="0.3">
      <c r="B7" s="71" t="s">
        <v>51</v>
      </c>
      <c r="C7" s="72" t="s">
        <v>213</v>
      </c>
      <c r="D7" s="237" t="s">
        <v>214</v>
      </c>
      <c r="E7" s="237"/>
      <c r="F7" s="237"/>
      <c r="G7" s="71" t="s">
        <v>1</v>
      </c>
    </row>
    <row r="8" spans="2:7" ht="15.75" thickBot="1" x14ac:dyDescent="0.25">
      <c r="B8" s="73" t="str">
        <f>Dokumentationshilfe!A5</f>
        <v>Troponin</v>
      </c>
      <c r="C8" s="74">
        <f>Dokumentationshilfe!J11</f>
        <v>20</v>
      </c>
      <c r="D8" s="225" t="str">
        <f>CONCATENATE(Dokumentationshilfe!D11," - ",Dokumentationshilfe!P11)</f>
        <v>15.2 - 24.8</v>
      </c>
      <c r="E8" s="225"/>
      <c r="F8" s="225"/>
      <c r="G8" s="73" t="str">
        <f>Dokumentationshilfe!O7</f>
        <v>ng/l</v>
      </c>
    </row>
    <row r="9" spans="2:7" ht="15.75" thickBot="1" x14ac:dyDescent="0.25">
      <c r="B9" s="73" t="str">
        <f>Dokumentationshilfe!S5</f>
        <v>Troponin</v>
      </c>
      <c r="C9" s="74">
        <f>Dokumentationshilfe!AB11</f>
        <v>18.5</v>
      </c>
      <c r="D9" s="225" t="str">
        <f>CONCATENATE(Dokumentationshilfe!V11," - ",Dokumentationshilfe!AH11)</f>
        <v>14.1 - 22.9</v>
      </c>
      <c r="E9" s="225"/>
      <c r="F9" s="225"/>
      <c r="G9" s="73" t="str">
        <f>Dokumentationshilfe!AG7</f>
        <v>ng/l</v>
      </c>
    </row>
    <row r="10" spans="2:7" ht="15.75" thickBot="1" x14ac:dyDescent="0.25">
      <c r="B10" s="73" t="str">
        <f>Dokumentationshilfe!AK5</f>
        <v>Troponin</v>
      </c>
      <c r="C10" s="74">
        <f>Dokumentationshilfe!AT11</f>
        <v>23.5</v>
      </c>
      <c r="D10" s="225" t="str">
        <f>CONCATENATE(Dokumentationshilfe!AN11," - ",Dokumentationshilfe!AZ11)</f>
        <v>17.9 - 29.1</v>
      </c>
      <c r="E10" s="225"/>
      <c r="F10" s="225"/>
      <c r="G10" s="73" t="str">
        <f>Dokumentationshilfe!AY7</f>
        <v>ng/l</v>
      </c>
    </row>
    <row r="11" spans="2:7" ht="15.75" thickBot="1" x14ac:dyDescent="0.25">
      <c r="B11" s="73" t="str">
        <f>Dokumentationshilfe!A41</f>
        <v>Troponin</v>
      </c>
      <c r="C11" s="74">
        <f>Dokumentationshilfe!J47</f>
        <v>25.5</v>
      </c>
      <c r="D11" s="225" t="str">
        <f>CONCATENATE(Dokumentationshilfe!D47," - ",Dokumentationshilfe!P47)</f>
        <v>19.4 - 31.6</v>
      </c>
      <c r="E11" s="225"/>
      <c r="F11" s="225"/>
      <c r="G11" s="73" t="str">
        <f>Dokumentationshilfe!O43</f>
        <v>ng/l</v>
      </c>
    </row>
    <row r="12" spans="2:7" ht="15.75" thickBot="1" x14ac:dyDescent="0.25">
      <c r="B12" s="73" t="str">
        <f>Dokumentationshilfe!S41</f>
        <v>Test</v>
      </c>
      <c r="C12" s="74" t="str">
        <f>Dokumentationshilfe!AB47</f>
        <v/>
      </c>
      <c r="D12" s="225" t="str">
        <f>CONCATENATE(Dokumentationshilfe!V47," - ",Dokumentationshilfe!AH47)</f>
        <v xml:space="preserve"> - </v>
      </c>
      <c r="E12" s="225"/>
      <c r="F12" s="225"/>
      <c r="G12" s="73" t="str">
        <f>Dokumentationshilfe!AG43</f>
        <v>Einheit</v>
      </c>
    </row>
    <row r="13" spans="2:7" ht="15.75" thickBot="1" x14ac:dyDescent="0.25">
      <c r="B13" s="73" t="str">
        <f>Dokumentationshilfe!AK41</f>
        <v>Test</v>
      </c>
      <c r="C13" s="74" t="str">
        <f>Dokumentationshilfe!AT47</f>
        <v/>
      </c>
      <c r="D13" s="225" t="str">
        <f>CONCATENATE(Dokumentationshilfe!AN47," - ",Dokumentationshilfe!AZ47)</f>
        <v xml:space="preserve"> - </v>
      </c>
      <c r="E13" s="225"/>
      <c r="F13" s="225"/>
      <c r="G13" s="73" t="str">
        <f>Dokumentationshilfe!AY43</f>
        <v>Einheit</v>
      </c>
    </row>
    <row r="14" spans="2:7" ht="15.75" thickBot="1" x14ac:dyDescent="0.25">
      <c r="B14" s="73" t="str">
        <f>Dokumentationshilfe!A77</f>
        <v>NT-proBNP</v>
      </c>
      <c r="C14" s="74">
        <f>Dokumentationshilfe!J83</f>
        <v>127</v>
      </c>
      <c r="D14" s="225" t="str">
        <f>CONCATENATE(Dokumentationshilfe!D83," - ",Dokumentationshilfe!P83)</f>
        <v>93 - 161</v>
      </c>
      <c r="E14" s="225"/>
      <c r="F14" s="225"/>
      <c r="G14" s="73" t="str">
        <f>Dokumentationshilfe!O79</f>
        <v>ng/l</v>
      </c>
    </row>
    <row r="15" spans="2:7" ht="15.75" thickBot="1" x14ac:dyDescent="0.25">
      <c r="B15" s="73" t="str">
        <f>Dokumentationshilfe!S77</f>
        <v>NT-proBNP</v>
      </c>
      <c r="C15" s="74">
        <f>Dokumentationshilfe!AB83</f>
        <v>121</v>
      </c>
      <c r="D15" s="225" t="str">
        <f>CONCATENATE(Dokumentationshilfe!V83," - ",Dokumentationshilfe!AH83)</f>
        <v>89 - 153</v>
      </c>
      <c r="E15" s="225"/>
      <c r="F15" s="225"/>
      <c r="G15" s="73" t="str">
        <f>Dokumentationshilfe!AG79</f>
        <v>ng/l</v>
      </c>
    </row>
    <row r="16" spans="2:7" ht="15.75" thickBot="1" x14ac:dyDescent="0.25">
      <c r="B16" s="73" t="str">
        <f>Dokumentationshilfe!AK77</f>
        <v>Test</v>
      </c>
      <c r="C16" s="74" t="str">
        <f>Dokumentationshilfe!AT83</f>
        <v/>
      </c>
      <c r="D16" s="225" t="str">
        <f>CONCATENATE(Dokumentationshilfe!AN83," - ",Dokumentationshilfe!AZ83)</f>
        <v xml:space="preserve"> - </v>
      </c>
      <c r="E16" s="225"/>
      <c r="F16" s="225"/>
      <c r="G16" s="73" t="str">
        <f>Dokumentationshilfe!AY79</f>
        <v>Einheit</v>
      </c>
    </row>
    <row r="17" spans="2:7" ht="15.75" thickBot="1" x14ac:dyDescent="0.25">
      <c r="B17" s="73" t="str">
        <f>Dokumentationshilfe!A113</f>
        <v>D-Dimer</v>
      </c>
      <c r="C17" s="74">
        <f>Dokumentationshilfe!J119</f>
        <v>146</v>
      </c>
      <c r="D17" s="225" t="str">
        <f>CONCATENATE(Dokumentationshilfe!D119," - ",Dokumentationshilfe!P119)</f>
        <v>116 - 176</v>
      </c>
      <c r="E17" s="225"/>
      <c r="F17" s="225"/>
      <c r="G17" s="73" t="str">
        <f>Dokumentationshilfe!O115</f>
        <v>ng/ml</v>
      </c>
    </row>
    <row r="18" spans="2:7" ht="15.75" thickBot="1" x14ac:dyDescent="0.25">
      <c r="B18" s="73" t="str">
        <f>Dokumentationshilfe!S113</f>
        <v>D-Dimer</v>
      </c>
      <c r="C18" s="74">
        <f>Dokumentationshilfe!AB119</f>
        <v>183</v>
      </c>
      <c r="D18" s="225" t="str">
        <f>CONCATENATE(Dokumentationshilfe!V119," - ",Dokumentationshilfe!AH119)</f>
        <v>145 - 221</v>
      </c>
      <c r="E18" s="225"/>
      <c r="F18" s="225"/>
      <c r="G18" s="73" t="str">
        <f>Dokumentationshilfe!AG115</f>
        <v>ng/ml</v>
      </c>
    </row>
    <row r="19" spans="2:7" ht="15.75" thickBot="1" x14ac:dyDescent="0.25">
      <c r="B19" s="73" t="str">
        <f>Dokumentationshilfe!AK113</f>
        <v>D-Dimer</v>
      </c>
      <c r="C19" s="74">
        <f>Dokumentationshilfe!AT119</f>
        <v>196</v>
      </c>
      <c r="D19" s="225" t="str">
        <f>CONCATENATE(Dokumentationshilfe!AN119," - ",Dokumentationshilfe!AZ119)</f>
        <v>155 - 237</v>
      </c>
      <c r="E19" s="225"/>
      <c r="F19" s="225"/>
      <c r="G19" s="73" t="str">
        <f>Dokumentationshilfe!AY115</f>
        <v>ng/ml</v>
      </c>
    </row>
    <row r="20" spans="2:7" ht="15.75" thickBot="1" x14ac:dyDescent="0.25">
      <c r="B20" s="73" t="str">
        <f>Dokumentationshilfe!A149</f>
        <v>D-Dimer</v>
      </c>
      <c r="C20" s="74">
        <f>Dokumentationshilfe!J155</f>
        <v>192</v>
      </c>
      <c r="D20" s="225" t="str">
        <f>CONCATENATE(Dokumentationshilfe!D155," - ",Dokumentationshilfe!P155)</f>
        <v>152 - 232</v>
      </c>
      <c r="E20" s="225"/>
      <c r="F20" s="225"/>
      <c r="G20" s="73" t="str">
        <f>Dokumentationshilfe!O151</f>
        <v>ng/ml</v>
      </c>
    </row>
    <row r="21" spans="2:7" ht="15.75" thickBot="1" x14ac:dyDescent="0.25">
      <c r="B21" s="73" t="str">
        <f>Dokumentationshilfe!S149</f>
        <v>D-Dimer</v>
      </c>
      <c r="C21" s="74">
        <f>Dokumentationshilfe!AB155</f>
        <v>177</v>
      </c>
      <c r="D21" s="225" t="str">
        <f>CONCATENATE(Dokumentationshilfe!V155," - ",Dokumentationshilfe!AH155)</f>
        <v>140 - 214</v>
      </c>
      <c r="E21" s="225"/>
      <c r="F21" s="225"/>
      <c r="G21" s="73" t="str">
        <f>Dokumentationshilfe!AG151</f>
        <v>ng/ml</v>
      </c>
    </row>
    <row r="22" spans="2:7" ht="15.75" thickBot="1" x14ac:dyDescent="0.25">
      <c r="B22" s="73" t="str">
        <f>Dokumentationshilfe!AK149</f>
        <v>Test</v>
      </c>
      <c r="C22" s="74" t="str">
        <f>Dokumentationshilfe!AT155</f>
        <v/>
      </c>
      <c r="D22" s="225" t="str">
        <f>CONCATENATE(Dokumentationshilfe!AN155," - ",Dokumentationshilfe!AZ155)</f>
        <v xml:space="preserve"> - </v>
      </c>
      <c r="E22" s="225"/>
      <c r="F22" s="225"/>
      <c r="G22" s="73" t="str">
        <f>Dokumentationshilfe!AY151</f>
        <v>Einheit</v>
      </c>
    </row>
    <row r="23" spans="2:7" ht="15" x14ac:dyDescent="0.2">
      <c r="B23" s="150"/>
      <c r="C23" s="151"/>
      <c r="D23" s="239"/>
      <c r="E23" s="239"/>
      <c r="F23" s="239"/>
      <c r="G23" s="150"/>
    </row>
    <row r="24" spans="2:7" ht="15" x14ac:dyDescent="0.2">
      <c r="B24" s="152"/>
      <c r="C24" s="154"/>
      <c r="D24" s="238"/>
      <c r="E24" s="238"/>
      <c r="F24" s="238"/>
      <c r="G24" s="152"/>
    </row>
    <row r="25" spans="2:7" ht="15" x14ac:dyDescent="0.2">
      <c r="B25" s="152"/>
      <c r="C25" s="154"/>
      <c r="D25" s="238"/>
      <c r="E25" s="238"/>
      <c r="F25" s="238"/>
      <c r="G25" s="152"/>
    </row>
    <row r="26" spans="2:7" ht="15" x14ac:dyDescent="0.2">
      <c r="B26" s="152"/>
      <c r="C26" s="154"/>
      <c r="D26" s="238"/>
      <c r="E26" s="238"/>
      <c r="F26" s="238"/>
      <c r="G26" s="152"/>
    </row>
    <row r="27" spans="2:7" ht="15" x14ac:dyDescent="0.2">
      <c r="B27" s="152"/>
      <c r="C27" s="154"/>
      <c r="D27" s="238"/>
      <c r="E27" s="238"/>
      <c r="F27" s="238"/>
      <c r="G27" s="152"/>
    </row>
    <row r="28" spans="2:7" ht="15" x14ac:dyDescent="0.2">
      <c r="B28" s="152"/>
      <c r="C28" s="154"/>
      <c r="D28" s="238"/>
      <c r="E28" s="238"/>
      <c r="F28" s="238"/>
      <c r="G28" s="152"/>
    </row>
    <row r="29" spans="2:7" ht="15" x14ac:dyDescent="0.2">
      <c r="B29" s="152"/>
      <c r="C29" s="154"/>
      <c r="D29" s="238"/>
      <c r="E29" s="238"/>
      <c r="F29" s="238"/>
      <c r="G29" s="152"/>
    </row>
    <row r="30" spans="2:7" ht="15" x14ac:dyDescent="0.2">
      <c r="B30" s="152"/>
      <c r="C30" s="154"/>
      <c r="D30" s="238"/>
      <c r="E30" s="238"/>
      <c r="F30" s="238"/>
      <c r="G30" s="152"/>
    </row>
    <row r="31" spans="2:7" ht="15" x14ac:dyDescent="0.2">
      <c r="B31" s="152"/>
      <c r="C31" s="154"/>
      <c r="D31" s="238"/>
      <c r="E31" s="238"/>
      <c r="F31" s="238"/>
      <c r="G31" s="152"/>
    </row>
    <row r="32" spans="2:7" ht="15" x14ac:dyDescent="0.2">
      <c r="B32" s="152"/>
      <c r="C32" s="154"/>
      <c r="D32" s="238"/>
      <c r="E32" s="238"/>
      <c r="F32" s="238"/>
      <c r="G32" s="152"/>
    </row>
    <row r="33" spans="2:7" ht="15" x14ac:dyDescent="0.2">
      <c r="B33" s="152"/>
      <c r="C33" s="153"/>
      <c r="D33" s="238"/>
      <c r="E33" s="238"/>
      <c r="F33" s="238"/>
      <c r="G33" s="152"/>
    </row>
    <row r="34" spans="2:7" ht="15" x14ac:dyDescent="0.2">
      <c r="B34" s="152"/>
      <c r="C34" s="153"/>
      <c r="D34" s="238"/>
      <c r="E34" s="238"/>
      <c r="F34" s="238"/>
      <c r="G34" s="152"/>
    </row>
  </sheetData>
  <sheetProtection algorithmName="SHA-512" hashValue="Gl6tLu6KaG1K2nJ8/e/mNe6QDQrpE7hg6BtKqTmqCVr+4GgTjWjVxS9F0bx2o+5SOclY22SlNJFpkJwo04lPAA==" saltValue="nV9yFBP2VWh5RrTD+OtUV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48" t="s">
        <v>243</v>
      </c>
      <c r="C2" s="249"/>
      <c r="D2" s="249"/>
      <c r="E2" s="249"/>
      <c r="F2" s="249"/>
      <c r="G2" s="250"/>
      <c r="I2" s="248" t="s">
        <v>244</v>
      </c>
      <c r="J2" s="249"/>
      <c r="K2" s="249"/>
      <c r="L2" s="249"/>
      <c r="M2" s="250"/>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56" t="s">
        <v>229</v>
      </c>
      <c r="J4" s="257"/>
      <c r="K4" s="257"/>
      <c r="L4" s="257"/>
      <c r="M4" s="258"/>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20</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59" t="str">
        <f>IF(OR(F5="VK manuell eingeben",F5="Parameter eingeben"),"",IF(OR(F5=0,F5=""),"",IF(AND(E5="",F5&lt;&gt;"",F5&lt;&gt;0),_xlfn.CONCAT(Hilfstabelle!Q39,MAX(C5,D5)-F5,Hilfstabelle!Q40,MAX(C5,D5)+F5,Hilfstabelle!Q41),IF(E5&lt;F5,Hilfstabelle!Q43,IF(E5&gt;F5,Hilfstabelle!Q44,"")))))</f>
        <v/>
      </c>
      <c r="D7" s="259"/>
      <c r="E7" s="259"/>
      <c r="F7" s="259"/>
      <c r="G7" s="260"/>
      <c r="I7" s="98" t="str">
        <f>Dokumentationshilfe!S5</f>
        <v>Troponin</v>
      </c>
      <c r="J7" s="99"/>
      <c r="K7" s="99"/>
      <c r="L7" s="100">
        <f>Dokumentationshilfe!AB11</f>
        <v>18.5</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61"/>
      <c r="D8" s="261"/>
      <c r="E8" s="261"/>
      <c r="F8" s="261"/>
      <c r="G8" s="262"/>
      <c r="I8" s="103" t="str">
        <f>Dokumentationshilfe!AK5</f>
        <v>Troponin</v>
      </c>
      <c r="J8" s="104"/>
      <c r="K8" s="104"/>
      <c r="L8" s="105">
        <f>Dokumentationshilfe!AT11</f>
        <v>23.5</v>
      </c>
      <c r="M8" s="106" t="str">
        <f t="shared" si="0"/>
        <v>Analysesystem wählen</v>
      </c>
    </row>
    <row r="9" spans="2:13" ht="16.5" customHeight="1" thickBot="1" x14ac:dyDescent="0.25">
      <c r="B9" s="107"/>
      <c r="C9" s="263"/>
      <c r="D9" s="263"/>
      <c r="E9" s="263"/>
      <c r="F9" s="263"/>
      <c r="G9" s="264"/>
      <c r="I9" s="98" t="str">
        <f>Dokumentationshilfe!A41</f>
        <v>Troponin</v>
      </c>
      <c r="J9" s="99"/>
      <c r="K9" s="99"/>
      <c r="L9" s="100">
        <f>Dokumentationshilfe!J47</f>
        <v>25.5</v>
      </c>
      <c r="M9" s="101" t="str">
        <f t="shared" si="0"/>
        <v>Analysesystem wählen</v>
      </c>
    </row>
    <row r="10" spans="2:13" ht="16.5" customHeight="1" thickTop="1" x14ac:dyDescent="0.2">
      <c r="I10" s="98" t="str">
        <f>Dokumentationshilfe!S41</f>
        <v>Test</v>
      </c>
      <c r="J10" s="99"/>
      <c r="K10" s="99"/>
      <c r="L10" s="100" t="str">
        <f>Dokumentationshilfe!AB47</f>
        <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65" t="s">
        <v>255</v>
      </c>
      <c r="C12" s="266"/>
      <c r="D12" s="266"/>
      <c r="E12" s="266"/>
      <c r="F12" s="266"/>
      <c r="G12" s="267"/>
      <c r="I12" s="98" t="str">
        <f>Dokumentationshilfe!A77</f>
        <v>NT-proBNP</v>
      </c>
      <c r="J12" s="99"/>
      <c r="K12" s="99"/>
      <c r="L12" s="100">
        <f>Dokumentationshilfe!J83</f>
        <v>127</v>
      </c>
      <c r="M12" s="101" t="str">
        <f t="shared" si="0"/>
        <v>Analysesystem wählen</v>
      </c>
    </row>
    <row r="13" spans="2:13" ht="16.5" customHeight="1" thickBot="1" x14ac:dyDescent="0.25">
      <c r="B13" s="96"/>
      <c r="G13" s="97"/>
      <c r="I13" s="98" t="str">
        <f>Dokumentationshilfe!S77</f>
        <v>NT-proBNP</v>
      </c>
      <c r="J13" s="99"/>
      <c r="K13" s="99"/>
      <c r="L13" s="100">
        <f>Dokumentationshilfe!AB83</f>
        <v>121</v>
      </c>
      <c r="M13" s="101" t="str">
        <f t="shared" si="0"/>
        <v>Analysesystem wählen</v>
      </c>
    </row>
    <row r="14" spans="2:13" ht="16.5" customHeight="1" x14ac:dyDescent="0.2">
      <c r="B14" s="108" t="s">
        <v>256</v>
      </c>
      <c r="C14" s="255" t="s">
        <v>257</v>
      </c>
      <c r="D14" s="255"/>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47"/>
      <c r="D15" s="247"/>
      <c r="E15" s="113"/>
      <c r="F15" s="114" t="str">
        <f t="array" ref="F15">IF(OR(B15="",AND(B15&lt;&gt;"",OR(C15="",E15=""))),"",IFERROR(INDEX(Hilfstabelle!AD8:AD500, MATCH(1, (Hilfstabelle!AB8:AB500=C15) * (Hilfstabelle!AC8:AC500=E15), 0)) * B15,""))</f>
        <v/>
      </c>
      <c r="G15" s="115" t="str">
        <f>IF(E15="","",E15)</f>
        <v/>
      </c>
      <c r="I15" s="98" t="str">
        <f>Dokumentationshilfe!A113</f>
        <v>D-Dimer</v>
      </c>
      <c r="J15" s="99"/>
      <c r="K15" s="99"/>
      <c r="L15" s="100">
        <f>Dokumentationshilfe!J119</f>
        <v>146</v>
      </c>
      <c r="M15" s="101" t="str">
        <f t="shared" si="0"/>
        <v>Analysesystem wählen</v>
      </c>
    </row>
    <row r="16" spans="2:13" ht="16.5" customHeight="1" thickTop="1" x14ac:dyDescent="0.2">
      <c r="I16" s="98" t="str">
        <f>Dokumentationshilfe!S113</f>
        <v>D-Dimer</v>
      </c>
      <c r="J16" s="99"/>
      <c r="K16" s="99"/>
      <c r="L16" s="100">
        <f>Dokumentationshilfe!AB119</f>
        <v>183</v>
      </c>
      <c r="M16" s="101" t="str">
        <f t="shared" si="0"/>
        <v>Analysesystem wählen</v>
      </c>
    </row>
    <row r="17" spans="2:13" ht="16.5" customHeight="1" thickBot="1" x14ac:dyDescent="0.25">
      <c r="I17" s="103" t="str">
        <f>Dokumentationshilfe!AK113</f>
        <v>D-Dimer</v>
      </c>
      <c r="J17" s="104"/>
      <c r="K17" s="104"/>
      <c r="L17" s="105">
        <f>Dokumentationshilfe!AT119</f>
        <v>196</v>
      </c>
      <c r="M17" s="106" t="str">
        <f t="shared" si="0"/>
        <v>Analysesystem wählen</v>
      </c>
    </row>
    <row r="18" spans="2:13" ht="16.5" customHeight="1" thickTop="1" thickBot="1" x14ac:dyDescent="0.3">
      <c r="B18" s="248" t="s">
        <v>260</v>
      </c>
      <c r="C18" s="249"/>
      <c r="D18" s="249"/>
      <c r="E18" s="249"/>
      <c r="F18" s="249"/>
      <c r="G18" s="250"/>
      <c r="I18" s="98" t="str">
        <f>Dokumentationshilfe!A149</f>
        <v>D-Dimer</v>
      </c>
      <c r="J18" s="99"/>
      <c r="K18" s="99"/>
      <c r="L18" s="100">
        <f>Dokumentationshilfe!J155</f>
        <v>192</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44" t="s">
        <v>262</v>
      </c>
      <c r="C19" s="245"/>
      <c r="D19" s="245"/>
      <c r="E19" s="245"/>
      <c r="F19" s="245"/>
      <c r="G19" s="246"/>
      <c r="I19" s="98" t="str">
        <f>Dokumentationshilfe!S149</f>
        <v>D-Dimer</v>
      </c>
      <c r="J19" s="99"/>
      <c r="K19" s="99"/>
      <c r="L19" s="100">
        <f>Dokumentationshilfe!AB155</f>
        <v>177</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51" t="s">
        <v>261</v>
      </c>
      <c r="C20" s="252"/>
      <c r="D20" s="253" t="str">
        <f>CONCATENATE("Mittelwert der Messwerte von ",C21," (MW):")</f>
        <v>Mittelwert der Messwerte von Auswahl (MW):</v>
      </c>
      <c r="E20" s="254"/>
      <c r="F20" s="254"/>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Test</v>
      </c>
      <c r="J20" s="104"/>
      <c r="K20" s="104"/>
      <c r="L20" s="105" t="str">
        <f>Dokumentationshilfe!AT155</f>
        <v/>
      </c>
      <c r="M20" s="106" t="str">
        <f t="shared" si="1"/>
        <v>Analysesystem wählen</v>
      </c>
    </row>
    <row r="21" spans="2:13" ht="16.5" customHeight="1" thickTop="1" x14ac:dyDescent="0.25">
      <c r="B21" s="117"/>
      <c r="C21" s="118" t="s">
        <v>36</v>
      </c>
      <c r="D21" s="240" t="str">
        <f>CONCATENATE("Variationskoeffiezient der Messwerte von ",C21," (VK):")</f>
        <v>Variationskoeffiezient der Messwerte von Auswahl (VK):</v>
      </c>
      <c r="E21" s="241"/>
      <c r="F21" s="241"/>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40" t="str">
        <f>CONCATENATE("Standardabweichung der Messwerte von ",C21," (s):")</f>
        <v>Standardabweichung der Messwerte von Auswahl (s):</v>
      </c>
      <c r="E22" s="241"/>
      <c r="F22" s="241"/>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40" t="str">
        <f>CONCATENATE("Maximale absolute Spannweite der Messwerte von ",C21,":")</f>
        <v>Maximale absolute Spannweite der Messwerte von Auswahl:</v>
      </c>
      <c r="E23" s="241"/>
      <c r="F23" s="241"/>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40" t="str">
        <f>CONCATENATE("Maximale relative Spannweite der Messwerte von ",C21," in s:")</f>
        <v>Maximale relative Spannweite der Messwerte von Auswahl in s:</v>
      </c>
      <c r="E24" s="241"/>
      <c r="F24" s="241"/>
      <c r="G24" s="120" t="str">
        <f>IF(OR(C21="Auswahl",C21=""),"Parameter auswählen",IFERROR(_xlfn.TEXTJOIN( ,FALSE,ROUND(G23/G22,2)," s"),"0"))</f>
        <v>Parameter auswählen</v>
      </c>
      <c r="I24" s="144"/>
      <c r="J24" s="145"/>
      <c r="K24" s="145"/>
      <c r="L24" s="146"/>
      <c r="M24" s="146"/>
    </row>
    <row r="25" spans="2:13" ht="16.5" customHeight="1" x14ac:dyDescent="0.2">
      <c r="B25" s="96"/>
      <c r="D25" s="240" t="str">
        <f>CONCATENATE("max. rel. Spannweite der Messwerte von ",C21," in s (s gemäss Qualab):")</f>
        <v>max. rel. Spannweite der Messwerte von Auswahl in s (s gemäss Qualab):</v>
      </c>
      <c r="E25" s="241"/>
      <c r="F25" s="241"/>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42" t="str">
        <f>CONCATENATE("Anzahl Messungen des Parameter ",C21,":")</f>
        <v>Anzahl Messungen des Parameter Auswahl:</v>
      </c>
      <c r="E26" s="243"/>
      <c r="F26" s="243"/>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Test</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D-Dimer</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D-Dimer</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D-Dimer</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D-Dimer</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68" t="s">
        <v>207</v>
      </c>
      <c r="R28" s="268"/>
      <c r="S28" s="268"/>
      <c r="T28" s="268"/>
      <c r="U28" s="268"/>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68"/>
      <c r="R29" s="268"/>
      <c r="S29" s="268"/>
      <c r="T29" s="268"/>
      <c r="U29" s="268"/>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68"/>
      <c r="R30" s="268"/>
      <c r="S30" s="268"/>
      <c r="T30" s="268"/>
      <c r="U30" s="268"/>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68"/>
      <c r="R31" s="268"/>
      <c r="S31" s="268"/>
      <c r="T31" s="268"/>
      <c r="U31" s="268"/>
      <c r="V31" s="70"/>
      <c r="W31" s="70"/>
      <c r="AB31" t="s">
        <v>62</v>
      </c>
      <c r="AC31" t="s">
        <v>97</v>
      </c>
      <c r="AD31">
        <v>1000000</v>
      </c>
    </row>
    <row r="32" spans="3:30" ht="13.5" thickBot="1" x14ac:dyDescent="0.25">
      <c r="Q32" s="268"/>
      <c r="R32" s="268"/>
      <c r="S32" s="268"/>
      <c r="T32" s="268"/>
      <c r="U32" s="268"/>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68"/>
      <c r="R33" s="268"/>
      <c r="S33" s="268"/>
      <c r="T33" s="268"/>
      <c r="U33" s="268"/>
      <c r="V33" s="70"/>
      <c r="W33" s="70"/>
    </row>
    <row r="34" spans="3:30" x14ac:dyDescent="0.2">
      <c r="C34" s="4"/>
      <c r="D34" s="5"/>
      <c r="E34" s="5"/>
      <c r="F34" s="5"/>
      <c r="G34" s="5"/>
      <c r="H34" s="5"/>
      <c r="I34" s="5"/>
      <c r="J34" s="5"/>
      <c r="K34" s="5"/>
      <c r="L34" s="8"/>
      <c r="Q34" s="268"/>
      <c r="R34" s="268"/>
      <c r="S34" s="268"/>
      <c r="T34" s="268"/>
      <c r="U34" s="268"/>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68"/>
      <c r="R35" s="268"/>
      <c r="S35" s="268"/>
      <c r="T35" s="268"/>
      <c r="U35" s="268"/>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69" t="s">
        <v>50</v>
      </c>
      <c r="C3" s="269"/>
      <c r="D3" s="269"/>
      <c r="E3" s="269"/>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2024-02-26T09:21:04Z</cp:lastPrinted>
  <dcterms:created xsi:type="dcterms:W3CDTF">2005-09-09T12:29:27Z</dcterms:created>
  <dcterms:modified xsi:type="dcterms:W3CDTF">2026-05-11T07:11:09Z</dcterms:modified>
</cp:coreProperties>
</file>