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Hormone Boditech Control\HOCOVY56\Zielwert\"/>
    </mc:Choice>
  </mc:AlternateContent>
  <xr:revisionPtr revIDLastSave="0" documentId="8_{F5D81DF0-9F58-4725-8EFE-E81EAE628B47}" xr6:coauthVersionLast="47" xr6:coauthVersionMax="47" xr10:uidLastSave="{00000000-0000-0000-0000-000000000000}"/>
  <bookViews>
    <workbookView xWindow="28680" yWindow="-120" windowWidth="29040" windowHeight="15840" xr2:uid="{00000000-000D-0000-FFFF-FFFF00000000}"/>
  </bookViews>
  <sheets>
    <sheet name="Dokumentationshilfe" sheetId="1" r:id="rId1"/>
    <sheet name="Zielwerte im A4-Format" sheetId="4" r:id="rId2"/>
    <sheet name="Rechnungshilfen" sheetId="5" state="hidden" r:id="rId3"/>
    <sheet name="Hilfstabelle" sheetId="2" state="hidden" r:id="rId4"/>
    <sheet name="Qualabtoleranzen&amp;Einheiten" sheetId="3" state="hidden" r:id="rId5"/>
  </sheets>
  <definedNames>
    <definedName name="_xlnm.Print_Area" localSheetId="0">Dokumentationshilfe!$A$1:$BD$253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l="1"/>
  <c r="G25" i="5" s="1"/>
  <c r="G22" i="5"/>
  <c r="G21" i="5"/>
  <c r="G24" i="5" l="1"/>
  <c r="G20" i="5"/>
  <c r="I26" i="5" l="1"/>
  <c r="I25" i="5"/>
  <c r="I24" i="5"/>
  <c r="I23" i="5"/>
  <c r="I22" i="5"/>
  <c r="I21" i="5"/>
  <c r="I20" i="5"/>
  <c r="I19" i="5"/>
  <c r="I18" i="5"/>
  <c r="M26" i="5"/>
  <c r="M25" i="5"/>
  <c r="M24" i="5"/>
  <c r="M23" i="5"/>
  <c r="M22" i="5"/>
  <c r="M21" i="5"/>
  <c r="M20" i="5"/>
  <c r="M19" i="5"/>
  <c r="M18" i="5"/>
  <c r="X26" i="2"/>
  <c r="X25" i="2"/>
  <c r="X24" i="2"/>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28" i="4" l="1"/>
  <c r="B27" i="4"/>
  <c r="B26" i="4"/>
  <c r="B25" i="4"/>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V151" i="1" a="1"/>
  <c r="AV151" i="1" s="1"/>
  <c r="AT155" i="1" s="1" a="1"/>
  <c r="AT155" i="1" s="1"/>
  <c r="AB11" i="1" a="1"/>
  <c r="AB11" i="1" s="1"/>
  <c r="AV79" i="1" a="1"/>
  <c r="AV79" i="1" s="1"/>
  <c r="AT83" i="1" s="1" a="1"/>
  <c r="AT83" i="1" s="1"/>
  <c r="A4" i="1"/>
  <c r="AK228" i="1"/>
  <c r="AT226" i="1"/>
  <c r="AY225" i="1" a="1"/>
  <c r="AY225" i="1" s="1"/>
  <c r="AN225" i="1" s="1"/>
  <c r="AK225" i="1"/>
  <c r="AY223" i="1"/>
  <c r="AV223" i="1" a="1"/>
  <c r="AV223" i="1" s="1"/>
  <c r="AT227" i="1" s="1" a="1"/>
  <c r="AT227" i="1" s="1"/>
  <c r="AX222" i="1"/>
  <c r="AX221" i="1"/>
  <c r="S228" i="1"/>
  <c r="AB226" i="1"/>
  <c r="AG225" i="1" a="1"/>
  <c r="AG225" i="1" s="1"/>
  <c r="V225" i="1" s="1"/>
  <c r="S225" i="1"/>
  <c r="AG223" i="1"/>
  <c r="AB227" i="1" a="1"/>
  <c r="AB227" i="1" s="1"/>
  <c r="AF222" i="1"/>
  <c r="AF221" i="1"/>
  <c r="A228" i="1"/>
  <c r="J226" i="1"/>
  <c r="O225" i="1" a="1"/>
  <c r="O225" i="1" s="1"/>
  <c r="D225" i="1" s="1"/>
  <c r="A225" i="1"/>
  <c r="O223" i="1"/>
  <c r="J227" i="1" a="1"/>
  <c r="J227" i="1" s="1"/>
  <c r="N222" i="1"/>
  <c r="N221" i="1"/>
  <c r="AK192" i="1"/>
  <c r="AT190" i="1"/>
  <c r="AY189" i="1" a="1"/>
  <c r="AY189" i="1" s="1"/>
  <c r="AN189" i="1" s="1"/>
  <c r="AK189" i="1"/>
  <c r="AY187" i="1"/>
  <c r="AV187" i="1" a="1"/>
  <c r="AV187" i="1" s="1"/>
  <c r="AT191" i="1" s="1" a="1"/>
  <c r="AT191" i="1" s="1"/>
  <c r="AX186" i="1"/>
  <c r="AX185" i="1"/>
  <c r="S192" i="1"/>
  <c r="AB190" i="1"/>
  <c r="AG189" i="1" a="1"/>
  <c r="AG189" i="1" s="1"/>
  <c r="V189" i="1" s="1"/>
  <c r="S189" i="1"/>
  <c r="AG187" i="1"/>
  <c r="AB191" i="1" a="1"/>
  <c r="AB191" i="1" s="1"/>
  <c r="AF186" i="1"/>
  <c r="AF185" i="1"/>
  <c r="A192" i="1"/>
  <c r="J190" i="1"/>
  <c r="O189" i="1" a="1"/>
  <c r="O189" i="1" s="1"/>
  <c r="D189" i="1" s="1"/>
  <c r="A189" i="1"/>
  <c r="O187" i="1"/>
  <c r="J191" i="1" a="1"/>
  <c r="J191" i="1" s="1"/>
  <c r="N186" i="1"/>
  <c r="N185" i="1"/>
  <c r="AK156" i="1"/>
  <c r="AT154" i="1"/>
  <c r="AY153" i="1" a="1"/>
  <c r="AY153" i="1" s="1"/>
  <c r="AN153" i="1" s="1"/>
  <c r="AK153" i="1"/>
  <c r="AY151" i="1"/>
  <c r="AX150" i="1"/>
  <c r="AX149" i="1"/>
  <c r="S156" i="1"/>
  <c r="AB154" i="1"/>
  <c r="AG153" i="1" a="1"/>
  <c r="AG153" i="1" s="1"/>
  <c r="V153" i="1" s="1"/>
  <c r="S153" i="1"/>
  <c r="AG151" i="1"/>
  <c r="AB155" i="1" a="1"/>
  <c r="AB155" i="1" s="1"/>
  <c r="AF150" i="1"/>
  <c r="AF149" i="1"/>
  <c r="A156" i="1"/>
  <c r="J154" i="1"/>
  <c r="O153" i="1" a="1"/>
  <c r="O153" i="1" s="1"/>
  <c r="D153" i="1" s="1"/>
  <c r="A153" i="1"/>
  <c r="O151" i="1"/>
  <c r="J155" i="1" a="1"/>
  <c r="J155" i="1" s="1"/>
  <c r="N150" i="1"/>
  <c r="N149" i="1"/>
  <c r="AK120" i="1"/>
  <c r="AT118" i="1"/>
  <c r="AY117" i="1" a="1"/>
  <c r="AY117" i="1" s="1"/>
  <c r="AN117" i="1" s="1"/>
  <c r="AK117" i="1"/>
  <c r="AY115" i="1"/>
  <c r="AV115" i="1" a="1"/>
  <c r="AV115" i="1" s="1"/>
  <c r="AT119" i="1" s="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V43" i="1" a="1"/>
  <c r="AV43" i="1" s="1"/>
  <c r="AT47" i="1" s="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V7" i="1" a="1"/>
  <c r="AV7" i="1" s="1"/>
  <c r="AT11" i="1" s="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26" i="4"/>
  <c r="L24" i="5"/>
  <c r="C27" i="4"/>
  <c r="L25" i="5"/>
  <c r="C28" i="4"/>
  <c r="L26" i="5"/>
  <c r="C9" i="4"/>
  <c r="L7" i="5"/>
  <c r="AL154" i="1"/>
  <c r="G22" i="4"/>
  <c r="B190" i="1"/>
  <c r="G23" i="4"/>
  <c r="T190" i="1"/>
  <c r="G24" i="4"/>
  <c r="AL190" i="1"/>
  <c r="G25" i="4"/>
  <c r="B226" i="1"/>
  <c r="G26" i="4"/>
  <c r="T226" i="1"/>
  <c r="G27" i="4"/>
  <c r="AL226" i="1"/>
  <c r="G28"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AZ191" i="1"/>
  <c r="AP191" i="1"/>
  <c r="AR191" i="1"/>
  <c r="AV191" i="1"/>
  <c r="AN191" i="1"/>
  <c r="D25" i="4" s="1"/>
  <c r="AX191" i="1"/>
  <c r="AD191" i="1"/>
  <c r="AF191" i="1"/>
  <c r="Z191" i="1"/>
  <c r="X191" i="1"/>
  <c r="V191" i="1"/>
  <c r="H47" i="1"/>
  <c r="J11" i="1" a="1"/>
  <c r="J11" i="1" s="1"/>
  <c r="D7" i="1"/>
  <c r="D47" i="1"/>
  <c r="P47" i="1"/>
  <c r="E815" i="2"/>
  <c r="E843" i="2"/>
  <c r="AZ227" i="1"/>
  <c r="AV227" i="1"/>
  <c r="AP227" i="1"/>
  <c r="AX227" i="1"/>
  <c r="AR227" i="1"/>
  <c r="AN227" i="1"/>
  <c r="AH227" i="1"/>
  <c r="AD227" i="1"/>
  <c r="X227" i="1"/>
  <c r="AF227" i="1"/>
  <c r="Z227" i="1"/>
  <c r="V227" i="1"/>
  <c r="P227" i="1"/>
  <c r="L227" i="1"/>
  <c r="N227" i="1"/>
  <c r="H227" i="1"/>
  <c r="D227" i="1"/>
  <c r="D26" i="4" s="1"/>
  <c r="F227" i="1"/>
  <c r="P191" i="1"/>
  <c r="L191" i="1"/>
  <c r="F191" i="1"/>
  <c r="N191" i="1"/>
  <c r="H191" i="1"/>
  <c r="D191" i="1"/>
  <c r="AZ155" i="1"/>
  <c r="AV155" i="1"/>
  <c r="AP155" i="1"/>
  <c r="AX155" i="1"/>
  <c r="AR155" i="1"/>
  <c r="AN155" i="1"/>
  <c r="AH155" i="1"/>
  <c r="AD155" i="1"/>
  <c r="AF155" i="1"/>
  <c r="Z155" i="1"/>
  <c r="V155" i="1"/>
  <c r="D21" i="4" s="1"/>
  <c r="X155" i="1"/>
  <c r="P155" i="1"/>
  <c r="L155" i="1"/>
  <c r="F155" i="1"/>
  <c r="N155" i="1"/>
  <c r="H155" i="1"/>
  <c r="D155" i="1"/>
  <c r="AZ119" i="1"/>
  <c r="AV119" i="1"/>
  <c r="AP119" i="1"/>
  <c r="AX119" i="1"/>
  <c r="AR119" i="1"/>
  <c r="AN119" i="1"/>
  <c r="AH119" i="1"/>
  <c r="AD119" i="1"/>
  <c r="AF119" i="1"/>
  <c r="Z119" i="1"/>
  <c r="V119" i="1"/>
  <c r="E288" i="2" s="1"/>
  <c r="X119" i="1"/>
  <c r="P119" i="1"/>
  <c r="L119" i="1"/>
  <c r="N119" i="1"/>
  <c r="H119" i="1"/>
  <c r="D119" i="1"/>
  <c r="D17" i="4" s="1"/>
  <c r="F119" i="1"/>
  <c r="AZ83" i="1"/>
  <c r="AV83" i="1"/>
  <c r="AX83" i="1"/>
  <c r="AR83" i="1"/>
  <c r="AN83" i="1"/>
  <c r="D16" i="4" s="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223" i="1"/>
  <c r="V223" i="1"/>
  <c r="D223" i="1"/>
  <c r="AN187" i="1"/>
  <c r="V187" i="1"/>
  <c r="D187" i="1"/>
  <c r="AN151" i="1"/>
  <c r="V151" i="1"/>
  <c r="D151" i="1"/>
  <c r="AN115" i="1"/>
  <c r="V115" i="1"/>
  <c r="D115" i="1"/>
  <c r="AN79" i="1"/>
  <c r="V79" i="1"/>
  <c r="D79" i="1"/>
  <c r="AN43" i="1"/>
  <c r="V43" i="1"/>
  <c r="D43" i="1"/>
  <c r="AN7" i="1"/>
  <c r="V7" i="1"/>
  <c r="B10" i="1"/>
  <c r="C8" i="4" l="1"/>
  <c r="L6" i="5"/>
  <c r="E791" i="2"/>
  <c r="E798" i="2"/>
  <c r="D11" i="4"/>
  <c r="D24" i="4"/>
  <c r="D18" i="4"/>
  <c r="E287" i="2"/>
  <c r="E87" i="2"/>
  <c r="D10" i="4"/>
  <c r="E119" i="2"/>
  <c r="D12" i="4"/>
  <c r="E48" i="2"/>
  <c r="D9" i="4"/>
  <c r="D13" i="4"/>
  <c r="D14" i="4"/>
  <c r="D19" i="4"/>
  <c r="D20" i="4"/>
  <c r="D22" i="4"/>
  <c r="D23" i="4"/>
  <c r="D27" i="4"/>
  <c r="D28"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224" i="1"/>
  <c r="AD224" i="1"/>
  <c r="L224" i="1"/>
  <c r="AV188" i="1"/>
  <c r="AD188" i="1"/>
  <c r="L188"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224" i="1"/>
  <c r="AN224" i="1"/>
  <c r="AG224" i="1"/>
  <c r="V224" i="1"/>
  <c r="O224" i="1"/>
  <c r="D224" i="1"/>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<sst xmlns="http://schemas.openxmlformats.org/spreadsheetml/2006/main" count="1285" uniqueCount="281">
  <si>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</si>
  <si>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</si>
  <si>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</si>
  <si>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</si>
  <si>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</si>
  <si>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</si>
  <si>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</si>
  <si>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</si>
  <si>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</si>
  <si>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</si>
  <si>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</si>
  <si>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</si>
  <si>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</si>
  <si>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</si>
  <si>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</si>
  <si>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</si>
  <si>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</si>
  <si>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</si>
  <si>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</si>
  <si>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</si>
  <si>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</si>
  <si>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</si>
  <si>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</si>
  <si>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</si>
  <si>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</si>
  <si>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</si>
  <si>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</si>
  <si>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</si>
  <si>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</si>
  <si>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</si>
  <si>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</si>
  <si>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</si>
  <si>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</si>
  <si>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</si>
  <si>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</si>
  <si>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</si>
  <si>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</si>
  <si>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</si>
  <si>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</si>
  <si>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</si>
  <si>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</si>
  <si>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</si>
  <si>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</si>
  <si>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</si>
  <si>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</si>
  <si>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</si>
  <si>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</si>
  <si>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</si>
  <si>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</si>
  <si>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</si>
  <si>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</si>
  <si>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</si>
  <si>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</si>
  <si>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</si>
  <si>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</si>
  <si>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</si>
  <si>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</si>
  <si>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</si>
  <si>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</si>
  <si>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</si>
  <si>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</si>
  <si>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</si>
  <si>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</si>
  <si>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</si>
  <si>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</si>
  <si>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</si>
  <si>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</si>
  <si>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</si>
  <si>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</si>
  <si>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</si>
  <si>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</si>
  <si>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</si>
  <si>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</si>
  <si>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</si>
  <si>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</si>
  <si>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</si>
  <si>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</si>
  <si>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</si>
  <si>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</si>
  <si>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</si>
  <si>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</si>
  <si>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</si>
  <si>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</si>
  <si>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</si>
  <si>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</si>
  <si>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</si>
  <si>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</si>
  <si>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</si>
  <si>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</si>
  <si>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</si>
  <si>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</si>
  <si>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</si>
  <si>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</si>
  <si>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</si>
  <si>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</si>
  <si>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</si>
  <si>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</si>
  <si>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</si>
  <si>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</si>
  <si>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</si>
  <si>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</si>
  <si>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</si>
  <si>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</si>
  <si>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</si>
  <si>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</si>
  <si>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</si>
  <si>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</si>
  <si>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</si>
  <si>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</si>
  <si>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</si>
  <si>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</si>
  <si>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</si>
  <si>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</si>
  <si>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</si>
  <si>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</si>
  <si>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</si>
  <si>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</si>
  <si>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</si>
  <si>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</si>
  <si>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</si>
  <si>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</si>
  <si>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</si>
  <si>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</si>
  <si>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</si>
  <si>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</si>
  <si>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</si>
  <si>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</si>
  <si>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</si>
  <si>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</si>
  <si>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</si>
  <si>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</si>
  <si>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</si>
  <si>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</si>
  <si>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</si>
  <si>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</si>
  <si>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</si>
  <si>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</si>
  <si>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</si>
  <si>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</si>
  <si>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</si>
  <si>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</si>
  <si>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</si>
  <si>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</si>
  <si>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</si>
  <si>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</si>
  <si>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</si>
  <si>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</si>
  <si>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</si>
  <si>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</si>
  <si>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</si>
  <si>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</si>
  <si>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</si>
  <si>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</si>
  <si>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</si>
  <si>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</si>
  <si>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</si>
  <si>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</si>
  <si>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</si>
  <si>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</si>
  <si>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</si>
  <si>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</si>
  <si>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</si>
  <si>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</si>
  <si>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</si>
  <si>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</si>
  <si>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</si>
  <si>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</si>
  <si>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</si>
  <si>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</si>
  <si>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</si>
  <si>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</si>
  <si>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</si>
  <si>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</si>
  <si>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</si>
  <si>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</si>
  <si>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</si>
  <si>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</si>
  <si>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</si>
  <si>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</si>
  <si>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</si>
  <si>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</si>
  <si>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</si>
  <si>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</si>
  <si>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</si>
  <si>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</si>
  <si>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</si>
  <si>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</si>
  <si>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</si>
  <si>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</si>
  <si>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</si>
  <si>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</si>
  <si>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</si>
  <si>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</si>
  <si>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</si>
  <si>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</si>
  <si>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</si>
  <si>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</si>
  <si>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</si>
  <si>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</si>
  <si>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</si>
  <si>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</si>
  <si>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</si>
  <si>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</si>
  <si>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</si>
  <si>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</si>
  <si>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</si>
  <si>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</si>
  <si>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</si>
  <si>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</si>
  <si>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</si>
  <si>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</si>
  <si>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</si>
  <si>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</si>
  <si>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</si>
  <si>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</si>
  <si>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</si>
  <si>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</si>
  <si>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</si>
  <si>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</si>
  <si>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</si>
  <si>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</si>
  <si>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</si>
  <si>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</si>
  <si>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</si>
  <si>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</si>
  <si>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</si>
  <si>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</si>
  <si>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</si>
  <si>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</si>
  <si>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</si>
  <si>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</si>
  <si>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</si>
  <si>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</si>
  <si>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</si>
  <si>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</si>
  <si>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</si>
  <si>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</si>
  <si>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</si>
  <si>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</si>
  <si>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</si>
  <si>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</si>
  <si>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</si>
  <si>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</si>
  <si>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</si>
  <si>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</si>
  <si>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</si>
  <si>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</si>
  <si>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</si>
  <si>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</si>
  <si>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</si>
  <si>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</si>
  <si>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</si>
  <si>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</si>
  <si>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</si>
  <si>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</si>
  <si>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</si>
  <si>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</si>
  <si>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</si>
  <si>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</si>
  <si>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</si>
  <si>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</si>
  <si>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</si>
  <si>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</si>
  <si>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</si>
  <si>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AFIAS</t>
  </si>
  <si>
    <t>Hormone Control</t>
  </si>
  <si>
    <t>HOCOVY56</t>
  </si>
  <si>
    <r>
      <t xml:space="preserve">Level 1                   </t>
    </r>
    <r>
      <rPr>
        <b/>
        <sz val="11"/>
        <color rgb="FFFF0000"/>
        <rFont val="Arial"/>
        <family val="2"/>
      </rPr>
      <t>Lot: HCVCA52X</t>
    </r>
  </si>
  <si>
    <r>
      <t xml:space="preserve">Level 2                   </t>
    </r>
    <r>
      <rPr>
        <b/>
        <sz val="11"/>
        <color rgb="FFFF0000"/>
        <rFont val="Arial"/>
        <family val="2"/>
      </rPr>
      <t>Lot: HCVCA52X</t>
    </r>
  </si>
  <si>
    <r>
      <t xml:space="preserve">Level 2 
</t>
    </r>
    <r>
      <rPr>
        <b/>
        <sz val="11"/>
        <color rgb="FFFF0000"/>
        <rFont val="Arial"/>
        <family val="2"/>
      </rPr>
      <t>Lot: TSVAA73X</t>
    </r>
  </si>
  <si>
    <r>
      <t xml:space="preserve">Level 2 
</t>
    </r>
    <r>
      <rPr>
        <b/>
        <sz val="11"/>
        <color rgb="FFFF0000"/>
        <rFont val="Arial"/>
        <family val="2"/>
      </rPr>
      <t>Lot: TSVCA78X</t>
    </r>
  </si>
  <si>
    <r>
      <t xml:space="preserve">Level 1 
</t>
    </r>
    <r>
      <rPr>
        <b/>
        <sz val="11"/>
        <color rgb="FFFF0000"/>
        <rFont val="Arial"/>
        <family val="2"/>
      </rPr>
      <t>Lot: T3VYA57X</t>
    </r>
  </si>
  <si>
    <r>
      <t xml:space="preserve">Level 1 
</t>
    </r>
    <r>
      <rPr>
        <b/>
        <sz val="11"/>
        <color rgb="FFFF0000"/>
        <rFont val="Arial"/>
        <family val="2"/>
      </rPr>
      <t>Lot: T3VCA46X</t>
    </r>
  </si>
  <si>
    <r>
      <t xml:space="preserve">Level 2 
</t>
    </r>
    <r>
      <rPr>
        <b/>
        <sz val="11"/>
        <color rgb="FFFF0000"/>
        <rFont val="Arial"/>
        <family val="2"/>
      </rPr>
      <t>Lot: T3VYA57X</t>
    </r>
  </si>
  <si>
    <r>
      <t xml:space="preserve">Level 2 
</t>
    </r>
    <r>
      <rPr>
        <b/>
        <sz val="11"/>
        <color rgb="FFFF0000"/>
        <rFont val="Arial"/>
        <family val="2"/>
      </rPr>
      <t>Lot: T3VCA46X</t>
    </r>
  </si>
  <si>
    <r>
      <t xml:space="preserve">Level 1 
</t>
    </r>
    <r>
      <rPr>
        <b/>
        <sz val="11"/>
        <color rgb="FFFF0000"/>
        <rFont val="Arial"/>
        <family val="2"/>
      </rPr>
      <t>Lot: T4VEA36X</t>
    </r>
  </si>
  <si>
    <r>
      <t xml:space="preserve">Level 2 
</t>
    </r>
    <r>
      <rPr>
        <b/>
        <sz val="11"/>
        <color rgb="FFFF0000"/>
        <rFont val="Arial"/>
        <family val="2"/>
      </rPr>
      <t>Lot: T4VEA36X</t>
    </r>
  </si>
  <si>
    <r>
      <t xml:space="preserve">Level 1 
</t>
    </r>
    <r>
      <rPr>
        <b/>
        <sz val="11"/>
        <color rgb="FFFF0000"/>
        <rFont val="Arial"/>
        <family val="2"/>
      </rPr>
      <t>Lot: T4ULA32X</t>
    </r>
  </si>
  <si>
    <r>
      <t xml:space="preserve">Level 2 
</t>
    </r>
    <r>
      <rPr>
        <b/>
        <sz val="11"/>
        <color rgb="FFFF0000"/>
        <rFont val="Arial"/>
        <family val="2"/>
      </rPr>
      <t>Lot: T4ULA32X</t>
    </r>
  </si>
  <si>
    <r>
      <t xml:space="preserve">Level 1 
</t>
    </r>
    <r>
      <rPr>
        <b/>
        <sz val="11"/>
        <color rgb="FFFF0000"/>
        <rFont val="Arial"/>
        <family val="2"/>
      </rPr>
      <t>Lot: TSVCA78X</t>
    </r>
  </si>
  <si>
    <r>
      <t xml:space="preserve">Level 1 
</t>
    </r>
    <r>
      <rPr>
        <b/>
        <sz val="11"/>
        <color rgb="FFFF0000"/>
        <rFont val="Arial"/>
        <family val="2"/>
      </rPr>
      <t>Lot: TSVAA73X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</si>
</sst>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6"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b/>
      <sz val="11"/>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86">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28" fillId="0" borderId="27" xfId="0" applyFont="1" applyBorder="1"/>
    <xf numFmtId="0" fontId="28" fillId="0" borderId="27" xfId="0" applyFont="1" applyBorder="1" applyAlignment="1">
      <alignment horizontal="center"/>
    </xf>
    <xf numFmtId="0" fontId="28" fillId="0" borderId="0" xfId="0" applyFont="1" applyBorder="1"/>
    <xf numFmtId="0" fontId="28" fillId="0" borderId="0" xfId="0" applyFont="1" applyBorder="1" applyAlignment="1">
      <alignment horizontal="center"/>
    </xf>
    <xf numFmtId="0" fontId="28" fillId="0" borderId="0" xfId="0" applyFont="1" applyBorder="1" applyAlignment="1">
      <alignment horizontal="center"/>
    </xf>
    <xf numFmtId="0" fontId="34" fillId="0" borderId="0" xfId="0" applyFont="1" applyFill="1" applyBorder="1" applyAlignment="1" applyProtection="1">
      <alignment horizontal="left" vertical="center"/>
      <protection locked="0"/>
    </xf>
    <xf numFmtId="0" fontId="13" fillId="2" borderId="25" xfId="0" applyFont="1" applyFill="1" applyBorder="1" applyAlignment="1" applyProtection="1">
      <alignment horizontal="left" vertical="center"/>
    </xf>
    <xf numFmtId="0" fontId="13" fillId="2" borderId="24"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17" fillId="0" borderId="0" xfId="0" quotePrefix="1"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xf>
    <xf numFmtId="0" fontId="2" fillId="0" borderId="0" xfId="0" quotePrefix="1"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0" fontId="17" fillId="0" borderId="0" xfId="0" applyNumberFormat="1" applyFont="1" applyFill="1" applyBorder="1" applyAlignment="1" applyProtection="1">
      <alignment horizontal="right" vertical="center"/>
    </xf>
    <xf numFmtId="0" fontId="17" fillId="0" borderId="0" xfId="0" quotePrefix="1" applyNumberFormat="1" applyFont="1" applyFill="1" applyBorder="1" applyAlignment="1" applyProtection="1">
      <alignment horizontal="right" vertical="center"/>
    </xf>
    <xf numFmtId="0" fontId="9" fillId="0" borderId="0" xfId="0" applyFont="1" applyFill="1" applyBorder="1" applyAlignment="1" applyProtection="1">
      <alignment horizontal="center" vertical="center"/>
    </xf>
    <xf numFmtId="9" fontId="17" fillId="0" borderId="0" xfId="1" applyFont="1" applyFill="1" applyBorder="1" applyAlignment="1" applyProtection="1">
      <alignment horizontal="right" vertical="center"/>
    </xf>
    <xf numFmtId="9" fontId="17" fillId="0" borderId="0" xfId="1" applyNumberFormat="1" applyFont="1" applyFill="1" applyBorder="1" applyAlignment="1" applyProtection="1">
      <alignment horizontal="right"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quotePrefix="1" applyNumberFormat="1" applyFont="1" applyBorder="1" applyAlignment="1" applyProtection="1">
      <alignment horizontal="center" vertical="center"/>
    </xf>
    <xf numFmtId="0" fontId="2" fillId="0" borderId="22" xfId="0" quotePrefix="1" applyNumberFormat="1" applyFont="1" applyBorder="1" applyAlignment="1" applyProtection="1">
      <alignment horizontal="center"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166" fontId="2" fillId="0" borderId="21" xfId="0" quotePrefix="1" applyNumberFormat="1" applyFont="1" applyBorder="1" applyAlignment="1" applyProtection="1">
      <alignment horizontal="center" vertical="center"/>
    </xf>
    <xf numFmtId="166" fontId="2" fillId="0" borderId="22" xfId="0" quotePrefix="1" applyNumberFormat="1" applyFont="1" applyBorder="1" applyAlignment="1" applyProtection="1">
      <alignment horizontal="center" vertical="center"/>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24" xfId="0" applyFont="1" applyBorder="1" applyAlignment="1" applyProtection="1">
      <alignment horizontal="center" vertical="center"/>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17" fillId="0" borderId="25" xfId="0" applyNumberFormat="1" applyFont="1" applyBorder="1" applyAlignment="1" applyProtection="1">
      <alignment horizontal="right"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0" xfId="0" applyFont="1" applyBorder="1" applyAlignment="1" applyProtection="1">
      <alignment horizontal="left" vertical="center"/>
    </xf>
    <xf numFmtId="0" fontId="17" fillId="0" borderId="0" xfId="0" quotePrefix="1" applyNumberFormat="1" applyFont="1" applyBorder="1" applyAlignment="1" applyProtection="1">
      <alignment horizontal="right" vertical="center"/>
    </xf>
    <xf numFmtId="0" fontId="20" fillId="0" borderId="0" xfId="0" applyFont="1" applyBorder="1" applyAlignment="1" applyProtection="1">
      <alignment horizontal="left"/>
    </xf>
    <xf numFmtId="0" fontId="17" fillId="0" borderId="40" xfId="0" applyFont="1" applyBorder="1" applyAlignment="1" applyProtection="1">
      <alignment horizontal="left" vertical="center"/>
    </xf>
    <xf numFmtId="0" fontId="17" fillId="0" borderId="25" xfId="0" quotePrefix="1" applyFont="1" applyBorder="1" applyAlignment="1" applyProtection="1">
      <alignment horizontal="center" vertical="center"/>
    </xf>
    <xf numFmtId="166" fontId="17" fillId="0" borderId="25" xfId="0" applyNumberFormat="1" applyFont="1" applyBorder="1" applyAlignment="1" applyProtection="1">
      <alignment horizontal="right" vertical="center"/>
    </xf>
    <xf numFmtId="2" fontId="2" fillId="0" borderId="21" xfId="0" applyNumberFormat="1" applyFont="1" applyBorder="1" applyAlignment="1" applyProtection="1">
      <alignment horizontal="center" vertical="center"/>
    </xf>
    <xf numFmtId="2" fontId="2" fillId="0" borderId="22" xfId="0" applyNumberFormat="1" applyFont="1" applyBorder="1" applyAlignment="1" applyProtection="1">
      <alignment horizontal="center" vertical="center"/>
    </xf>
    <xf numFmtId="0" fontId="17" fillId="0" borderId="40" xfId="0" applyFont="1" applyBorder="1" applyAlignment="1" applyProtection="1">
      <alignment horizontal="center" vertical="center"/>
    </xf>
    <xf numFmtId="2" fontId="2" fillId="0" borderId="21" xfId="0" quotePrefix="1" applyNumberFormat="1" applyFont="1" applyBorder="1" applyAlignment="1" applyProtection="1">
      <alignment horizontal="center" vertical="center"/>
    </xf>
    <xf numFmtId="0" fontId="13" fillId="2" borderId="23"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2" fontId="17" fillId="0" borderId="25" xfId="0" applyNumberFormat="1" applyFont="1" applyBorder="1" applyAlignment="1" applyProtection="1">
      <alignment horizontal="right"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20" fillId="0" borderId="0" xfId="0" applyFont="1" applyFill="1" applyBorder="1" applyAlignment="1" applyProtection="1">
      <alignment horizontal="left"/>
    </xf>
    <xf numFmtId="0" fontId="15" fillId="3" borderId="0" xfId="0" applyFont="1" applyFill="1" applyBorder="1" applyAlignment="1" applyProtection="1">
      <alignment horizontal="center" vertical="center"/>
    </xf>
    <xf numFmtId="0" fontId="28" fillId="0" borderId="0" xfId="0" applyFont="1" applyBorder="1" applyAlignment="1">
      <alignment horizontal="center"/>
    </xf>
    <xf numFmtId="0" fontId="28" fillId="0" borderId="42" xfId="0" applyFont="1" applyBorder="1" applyAlignment="1">
      <alignment horizontal="center"/>
    </xf>
    <xf numFmtId="0" fontId="28" fillId="0" borderId="27"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0" fontId="30" fillId="0" borderId="50" xfId="2" applyFont="1" applyBorder="1" applyAlignment="1" applyProtection="1">
      <alignment horizont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0" fontId="1" fillId="7" borderId="80" xfId="2" applyFill="1" applyBorder="1" applyAlignment="1" applyProtection="1">
      <alignment horizontal="center" vertical="center"/>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cellXfs>
  <cellStyles count="4">
    <cellStyle name="Komma 2" xfId="3" xr:uid="{F14DB9B6-48D2-4F38-A662-EB0186A6768E}"/>
    <cellStyle name="Prozent" xfId="1" builtinId="5"/>
    <cellStyle name="Standard" xfId="0" builtinId="0"/>
    <cellStyle name="Standard 2" xfId="2" xr:uid="{F8146C7E-9A33-430F-8D3E-FCF7C5F923E4}"/>
  </cellStyles>
  <dxfs count="730">
    <dxf>
      <fill>
        <patternFill patternType="lightUp">
          <fgColor theme="0" tint="-0.24994659260841701"/>
          <bgColor theme="0" tint="-4.9989318521683403E-2"/>
        </patternFill>
      </fill>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top style="thin">
          <color auto="1"/>
        </top>
        <vertical/>
        <horizontal/>
      </border>
    </dxf>
    <dxf>
      <border>
        <left style="thin">
          <color auto="1"/>
        </left>
        <right style="hair">
          <color auto="1"/>
        </right>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border>
        <right style="thin">
          <color auto="1"/>
        </right>
        <top style="thin">
          <color auto="1"/>
        </top>
        <vertical/>
        <horizontal/>
      </border>
    </dxf>
    <dxf>
      <fill>
        <patternFill>
          <bgColor theme="5" tint="0.59996337778862885"/>
        </patternFill>
      </fill>
    </dxf>
    <dxf>
      <border>
        <bottom style="thin">
          <color auto="1"/>
        </bottom>
        <vertical/>
        <horizontal/>
      </border>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6" tint="0.59996337778862885"/>
        </patternFill>
      </fill>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9970072884521981"/>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BED-44F9-B7FC-B8884E02605E}"/>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BED-44F9-B7FC-B8884E02605E}"/>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BED-44F9-B7FC-B8884E02605E}"/>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BED-44F9-B7FC-B8884E02605E}"/>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BED-44F9-B7FC-B8884E02605E}"/>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BED-44F9-B7FC-B8884E02605E}"/>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BED-44F9-B7FC-B8884E02605E}"/>
            </c:ext>
          </c:extLst>
        </c:ser>
        <c:ser>
          <c:idx val="0"/>
          <c:order val="7"/>
          <c:tx>
            <c:v>Messwerte</c:v>
          </c:tx>
          <c:marker>
            <c:symbol val="circle"/>
            <c:size val="6"/>
            <c:spPr>
              <a:solidFill>
                <a:srgbClr val="FF0000"/>
              </a:solidFill>
              <a:ln w="9525"/>
            </c:spPr>
          </c:marker>
          <c:xVal>
            <c:numRef>
              <c:f>Hilfstabelle!$E$511:$E$535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Hilfstabelle!$D$511:$D$535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BED-44F9-B7FC-B8884E02605E}"/>
            </c:ext>
          </c:extLst>
        </c:ser>
        <c:dLbls>
          <c:showLegendKey val="0"/>
          <c:showVal val="0"/>
          <c:showCatName val="0"/>
          <c:showSerName val="0"/>
          <c:showPercent val="0"/>
          <c:showBubbleSize val="0"/>
        </c:dLbls>
        <c:axId val="90189184"/>
        <c:axId val="90207744"/>
      </c:scatterChart>
      <c:valAx>
        <c:axId val="90189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07744"/>
        <c:crossesAt val="0"/>
        <c:crossBetween val="midCat"/>
        <c:majorUnit val="1"/>
      </c:valAx>
      <c:valAx>
        <c:axId val="9020774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89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08C-4848-864B-527BDE26C6E0}"/>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08C-4848-864B-527BDE26C6E0}"/>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08C-4848-864B-527BDE26C6E0}"/>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08C-4848-864B-527BDE26C6E0}"/>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08C-4848-864B-527BDE26C6E0}"/>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08C-4848-864B-527BDE26C6E0}"/>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08C-4848-864B-527BDE26C6E0}"/>
            </c:ext>
          </c:extLst>
        </c:ser>
        <c:ser>
          <c:idx val="0"/>
          <c:order val="7"/>
          <c:tx>
            <c:v>Messwerte</c:v>
          </c:tx>
          <c:marker>
            <c:symbol val="circle"/>
            <c:size val="6"/>
            <c:spPr>
              <a:solidFill>
                <a:srgbClr val="FF0000"/>
              </a:solidFill>
              <a:ln w="9525"/>
            </c:spPr>
          </c:marker>
          <c:xVal>
            <c:numRef>
              <c:f>Hilfstabelle!$E$539:$E$563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Hilfstabelle!$D$539:$D$563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08C-4848-864B-527BDE26C6E0}"/>
            </c:ext>
          </c:extLst>
        </c:ser>
        <c:dLbls>
          <c:showLegendKey val="0"/>
          <c:showVal val="0"/>
          <c:showCatName val="0"/>
          <c:showSerName val="0"/>
          <c:showPercent val="0"/>
          <c:showBubbleSize val="0"/>
        </c:dLbls>
        <c:axId val="90256896"/>
        <c:axId val="90258816"/>
      </c:scatterChart>
      <c:valAx>
        <c:axId val="902568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58816"/>
        <c:crossesAt val="0"/>
        <c:crossBetween val="midCat"/>
        <c:majorUnit val="1"/>
      </c:valAx>
      <c:valAx>
        <c:axId val="902588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2568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46454053174258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A7F-43B1-A49B-07D17B57DBF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A7F-43B1-A49B-07D17B57DBF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A7F-43B1-A49B-07D17B57DBF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A7F-43B1-A49B-07D17B57DBF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A7F-43B1-A49B-07D17B57DBF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A7F-43B1-A49B-07D17B57DBF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A7F-43B1-A49B-07D17B57DBFA}"/>
            </c:ext>
          </c:extLst>
        </c:ser>
        <c:ser>
          <c:idx val="0"/>
          <c:order val="7"/>
          <c:tx>
            <c:v>Messwerte</c:v>
          </c:tx>
          <c:marker>
            <c:symbol val="circle"/>
            <c:size val="6"/>
            <c:spPr>
              <a:solidFill>
                <a:srgbClr val="FF0000"/>
              </a:solidFill>
              <a:ln w="9525"/>
            </c:spPr>
          </c:marker>
          <c:xVal>
            <c:numRef>
              <c:f>Hilfstabelle!$E$567:$E$591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Hilfstabelle!$D$567:$D$591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A7F-43B1-A49B-07D17B57DBFA}"/>
            </c:ext>
          </c:extLst>
        </c:ser>
        <c:dLbls>
          <c:showLegendKey val="0"/>
          <c:showVal val="0"/>
          <c:showCatName val="0"/>
          <c:showSerName val="0"/>
          <c:showPercent val="0"/>
          <c:showBubbleSize val="0"/>
        </c:dLbls>
        <c:axId val="90382720"/>
        <c:axId val="90384640"/>
      </c:scatterChart>
      <c:valAx>
        <c:axId val="903827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384640"/>
        <c:crossesAt val="0"/>
        <c:crossBetween val="midCat"/>
        <c:majorUnit val="1"/>
      </c:valAx>
      <c:valAx>
        <c:axId val="9038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3827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2.xml"/><Relationship Id="rId21" Type="http://schemas.openxmlformats.org/officeDocument/2006/relationships/chart" Target="../charts/chart20.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image" Target="../media/image1.png"/><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31464</xdr:colOff>
      <xdr:row>190</xdr:row>
      <xdr:rowOff>152400</xdr:rowOff>
    </xdr:from>
    <xdr:to>
      <xdr:col>35</xdr:col>
      <xdr:colOff>177423</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absolute">
    <xdr:from>
      <xdr:col>2</xdr:col>
      <xdr:colOff>64084</xdr:colOff>
      <xdr:row>227</xdr:row>
      <xdr:rowOff>76200</xdr:rowOff>
    </xdr:from>
    <xdr:to>
      <xdr:col>17</xdr:col>
      <xdr:colOff>183173</xdr:colOff>
      <xdr:row>256</xdr:row>
      <xdr:rowOff>79314</xdr:rowOff>
    </xdr:to>
    <xdr:graphicFrame macro="">
      <xdr:nvGraphicFramePr>
        <xdr:cNvPr id="56" name="Diagramm 55">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absolute">
    <xdr:from>
      <xdr:col>20</xdr:col>
      <xdr:colOff>52552</xdr:colOff>
      <xdr:row>227</xdr:row>
      <xdr:rowOff>66675</xdr:rowOff>
    </xdr:from>
    <xdr:to>
      <xdr:col>35</xdr:col>
      <xdr:colOff>183173</xdr:colOff>
      <xdr:row>256</xdr:row>
      <xdr:rowOff>95138</xdr:rowOff>
    </xdr:to>
    <xdr:graphicFrame macro="">
      <xdr:nvGraphicFramePr>
        <xdr:cNvPr id="57" name="Diagramm 56">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absolute">
    <xdr:from>
      <xdr:col>38</xdr:col>
      <xdr:colOff>45983</xdr:colOff>
      <xdr:row>227</xdr:row>
      <xdr:rowOff>57150</xdr:rowOff>
    </xdr:from>
    <xdr:to>
      <xdr:col>54</xdr:col>
      <xdr:colOff>65387</xdr:colOff>
      <xdr:row>256</xdr:row>
      <xdr:rowOff>85726</xdr:rowOff>
    </xdr:to>
    <xdr:graphicFrame macro="">
      <xdr:nvGraphicFramePr>
        <xdr:cNvPr id="58" name="Diagramm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7" dataDxfId="16">
  <autoFilter ref="Q6:Q9" xr:uid="{3F3A7788-5674-451A-97AC-EA29816AC102}"/>
  <tableColumns count="1">
    <tableColumn id="1" xr3:uid="{447FA132-9792-4BD8-AC38-C99665A9985D}" name="Spalte1" dataDxfId="15"/>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4" dataDxfId="13">
  <autoFilter ref="Q12:Q17" xr:uid="{DAA35856-D56C-4FEF-8227-8F1E557D0E10}"/>
  <tableColumns count="1">
    <tableColumn id="1" xr3:uid="{241361C7-1816-4D52-9EDB-73593449A342}" name="Runden auf: " dataDxfId="1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1" dataDxfId="10">
  <autoFilter ref="Q20:Q23" xr:uid="{4083A9A5-B3F6-4B2A-AA78-7A05595B687E}"/>
  <tableColumns count="1">
    <tableColumn id="1" xr3:uid="{F068AA60-4D41-4CD9-B2E0-4C0A99B903CD}" name="Verwendeter Zielwert" dataDxfId="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8" dataDxfId="7">
  <autoFilter ref="S12:S17" xr:uid="{C32243D5-D04C-4D5C-8DDA-524E3879D7E0}"/>
  <tableColumns count="1">
    <tableColumn id="1" xr3:uid="{8A9997D3-6507-4DDF-B730-E19A941D0EAE}" name="Kalibrationsfaktoren" dataDxfId="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5">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4"/>
    <tableColumn id="2" xr3:uid="{444891EF-A36D-4A4E-95D0-707EEDDCCBA3}" name="Qualabtoleranz" dataDxfId="3"/>
    <tableColumn id="3" xr3:uid="{1FD465B9-AC99-4067-98C1-FE0CF43F6DF2}" name="Herstellertoleranz" dataDxfId="2"/>
    <tableColumn id="4" xr3:uid="{21D299AE-856E-49B4-B6F9-1BC90DD24C3B}" name="Einheit " dataDxfId="1"/>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zoomScaleNormal="100" workbookViewId="0">
      <selection activeCell="T15" sqref="T15"/>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30" t="s">
        <v>26</v>
      </c>
      <c r="B1" s="156"/>
      <c r="C1" s="156" t="s">
        <v>264</v>
      </c>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7"/>
      <c r="AV1" s="16"/>
      <c r="AW1" s="16"/>
      <c r="AX1" s="16"/>
      <c r="AY1" s="16"/>
      <c r="AZ1" s="16"/>
      <c r="BA1" s="16"/>
    </row>
    <row r="2" spans="1:79" ht="12.75" customHeight="1" x14ac:dyDescent="0.2">
      <c r="A2" s="231"/>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9"/>
      <c r="AV2" s="16"/>
      <c r="AW2" s="16"/>
      <c r="AX2" s="16"/>
      <c r="AY2" s="16"/>
      <c r="AZ2" s="16"/>
      <c r="BA2" s="16"/>
    </row>
    <row r="3" spans="1:79" ht="30.75" customHeight="1" x14ac:dyDescent="0.2">
      <c r="A3" s="232" t="s">
        <v>25</v>
      </c>
      <c r="B3" s="233"/>
      <c r="C3" s="234" t="s">
        <v>265</v>
      </c>
      <c r="D3" s="234"/>
      <c r="E3" s="234"/>
      <c r="F3" s="234"/>
      <c r="G3" s="234"/>
      <c r="H3" s="234"/>
      <c r="I3" s="234"/>
      <c r="J3" s="234"/>
      <c r="K3" s="234"/>
      <c r="L3" s="234"/>
      <c r="M3" s="234"/>
      <c r="N3" s="234"/>
      <c r="O3" s="234"/>
      <c r="P3" s="234"/>
      <c r="Q3" s="234"/>
      <c r="R3" s="123"/>
      <c r="S3" s="123" t="s">
        <v>27</v>
      </c>
      <c r="T3" s="235" t="s">
        <v>266</v>
      </c>
      <c r="U3" s="235"/>
      <c r="V3" s="235"/>
      <c r="W3" s="235"/>
      <c r="X3" s="235"/>
      <c r="Y3" s="235"/>
      <c r="Z3" s="235"/>
      <c r="AA3" s="235"/>
      <c r="AB3" s="235"/>
      <c r="AC3" s="235"/>
      <c r="AD3" s="235"/>
      <c r="AE3" s="235"/>
      <c r="AF3" s="233" t="s">
        <v>29</v>
      </c>
      <c r="AG3" s="233"/>
      <c r="AH3" s="233"/>
      <c r="AI3" s="233"/>
      <c r="AJ3" s="233"/>
      <c r="AK3" s="160">
        <v>46326</v>
      </c>
      <c r="AL3" s="160"/>
      <c r="AM3" s="160"/>
      <c r="AN3" s="160"/>
      <c r="AO3" s="160"/>
      <c r="AP3" s="160"/>
      <c r="AQ3" s="160"/>
      <c r="AR3" s="160"/>
      <c r="AS3" s="160"/>
      <c r="AT3" s="160"/>
      <c r="AU3" s="161"/>
      <c r="AV3" s="18"/>
      <c r="AW3" s="18"/>
      <c r="AX3" s="18"/>
      <c r="AY3" s="18"/>
      <c r="AZ3" s="18"/>
      <c r="BA3" s="18"/>
    </row>
    <row r="4" spans="1:79" ht="14.25" customHeight="1" x14ac:dyDescent="0.2">
      <c r="A4" s="238" t="str">
        <f>IF(V4="","Welche Art von Vorlage wird benötigt? Wählen Sie im orangen Feld (rechts) aus.","")</f>
        <v/>
      </c>
      <c r="B4" s="238"/>
      <c r="C4" s="238"/>
      <c r="D4" s="238"/>
      <c r="E4" s="238"/>
      <c r="F4" s="238"/>
      <c r="G4" s="238"/>
      <c r="H4" s="238"/>
      <c r="I4" s="238"/>
      <c r="J4" s="238"/>
      <c r="K4" s="238"/>
      <c r="L4" s="238"/>
      <c r="M4" s="238"/>
      <c r="N4" s="238"/>
      <c r="O4" s="238"/>
      <c r="P4" s="238"/>
      <c r="Q4" s="238"/>
      <c r="R4" s="238"/>
      <c r="S4" s="238"/>
      <c r="T4" s="238"/>
      <c r="U4" s="238"/>
      <c r="V4" s="237" t="s">
        <v>34</v>
      </c>
      <c r="W4" s="237"/>
      <c r="X4" s="237"/>
      <c r="Y4" s="237"/>
      <c r="Z4" s="237"/>
      <c r="AA4" s="237"/>
      <c r="AB4" s="237"/>
      <c r="AC4" s="237"/>
      <c r="AD4" s="237"/>
      <c r="AE4" s="237"/>
      <c r="AF4" s="237"/>
      <c r="AG4" s="237"/>
      <c r="AH4" s="237"/>
      <c r="AI4" s="237"/>
      <c r="AJ4" s="237"/>
      <c r="AK4" s="237"/>
      <c r="AL4" s="55"/>
      <c r="AM4" s="240" t="str">
        <f>IF($V$4="","Nach jedem Gebrauch eine neue Vorlage öffnen -&gt; Speichern unter","")</f>
        <v/>
      </c>
      <c r="AN4" s="240"/>
      <c r="AO4" s="240"/>
      <c r="AP4" s="240"/>
      <c r="AQ4" s="240"/>
      <c r="AR4" s="240"/>
      <c r="AS4" s="240"/>
      <c r="AT4" s="240"/>
      <c r="AU4" s="240"/>
      <c r="AV4" s="240"/>
      <c r="AW4" s="240"/>
      <c r="AX4" s="240"/>
      <c r="AY4" s="240"/>
      <c r="AZ4" s="240"/>
      <c r="BA4" s="240"/>
      <c r="BB4" s="240"/>
      <c r="BC4" s="240"/>
    </row>
    <row r="5" spans="1:79" ht="12.75" customHeight="1" x14ac:dyDescent="0.2">
      <c r="A5" s="190" t="s">
        <v>184</v>
      </c>
      <c r="B5" s="191"/>
      <c r="C5" s="20"/>
      <c r="D5" s="214" t="s">
        <v>0</v>
      </c>
      <c r="E5" s="215"/>
      <c r="F5" s="215"/>
      <c r="G5" s="215"/>
      <c r="H5" s="215"/>
      <c r="I5" s="215"/>
      <c r="J5" s="215"/>
      <c r="K5" s="215"/>
      <c r="L5" s="215"/>
      <c r="M5" s="216"/>
      <c r="N5" s="188">
        <f>IFERROR(VLOOKUP(A5,'Qualabtoleranzen&amp;Einheiten'!$B$6:$E$200,2,FALSE),"")</f>
        <v>0.18</v>
      </c>
      <c r="O5" s="188"/>
      <c r="P5" s="188"/>
      <c r="Q5" s="189"/>
      <c r="R5" s="21"/>
      <c r="S5" s="190" t="s">
        <v>184</v>
      </c>
      <c r="T5" s="191"/>
      <c r="U5" s="20"/>
      <c r="V5" s="214" t="s">
        <v>0</v>
      </c>
      <c r="W5" s="215"/>
      <c r="X5" s="215"/>
      <c r="Y5" s="215"/>
      <c r="Z5" s="215"/>
      <c r="AA5" s="215"/>
      <c r="AB5" s="215"/>
      <c r="AC5" s="215"/>
      <c r="AD5" s="215"/>
      <c r="AE5" s="216"/>
      <c r="AF5" s="188">
        <f>IFERROR(VLOOKUP(S5,'Qualabtoleranzen&amp;Einheiten'!$B$6:$E$200,2,FALSE),"")</f>
        <v>0.18</v>
      </c>
      <c r="AG5" s="188"/>
      <c r="AH5" s="188"/>
      <c r="AI5" s="189"/>
      <c r="AJ5" s="42"/>
      <c r="AK5" s="190" t="s">
        <v>9</v>
      </c>
      <c r="AL5" s="191"/>
      <c r="AM5" s="20"/>
      <c r="AN5" s="214" t="s">
        <v>0</v>
      </c>
      <c r="AO5" s="215"/>
      <c r="AP5" s="215"/>
      <c r="AQ5" s="215"/>
      <c r="AR5" s="215"/>
      <c r="AS5" s="215"/>
      <c r="AT5" s="215"/>
      <c r="AU5" s="215"/>
      <c r="AV5" s="215"/>
      <c r="AW5" s="216"/>
      <c r="AX5" s="188" t="str">
        <f>IFERROR(VLOOKUP(AK5,'Qualabtoleranzen&amp;Einheiten'!$B$6:$E$200,2,FALSE),"")</f>
        <v/>
      </c>
      <c r="AY5" s="188"/>
      <c r="AZ5" s="188"/>
      <c r="BA5" s="189"/>
    </row>
    <row r="6" spans="1:79" ht="12.75" customHeight="1" x14ac:dyDescent="0.2">
      <c r="A6" s="192"/>
      <c r="B6" s="193"/>
      <c r="C6" s="20"/>
      <c r="D6" s="214" t="s">
        <v>8</v>
      </c>
      <c r="E6" s="215"/>
      <c r="F6" s="215"/>
      <c r="G6" s="215"/>
      <c r="H6" s="215"/>
      <c r="I6" s="215"/>
      <c r="J6" s="215"/>
      <c r="K6" s="215"/>
      <c r="L6" s="215"/>
      <c r="M6" s="216"/>
      <c r="N6" s="194">
        <f>IFERROR(VLOOKUP(A5,'Qualabtoleranzen&amp;Einheiten'!$B$6:$E$200,3,FALSE),"")</f>
        <v>0.18</v>
      </c>
      <c r="O6" s="194"/>
      <c r="P6" s="194"/>
      <c r="Q6" s="195"/>
      <c r="R6" s="21"/>
      <c r="S6" s="192"/>
      <c r="T6" s="193"/>
      <c r="U6" s="20"/>
      <c r="V6" s="214" t="s">
        <v>8</v>
      </c>
      <c r="W6" s="215"/>
      <c r="X6" s="215"/>
      <c r="Y6" s="215"/>
      <c r="Z6" s="215"/>
      <c r="AA6" s="215"/>
      <c r="AB6" s="215"/>
      <c r="AC6" s="215"/>
      <c r="AD6" s="215"/>
      <c r="AE6" s="216"/>
      <c r="AF6" s="194">
        <f>IFERROR(VLOOKUP(S5,'Qualabtoleranzen&amp;Einheiten'!$B$6:$E$200,3,FALSE),"")</f>
        <v>0.18</v>
      </c>
      <c r="AG6" s="194"/>
      <c r="AH6" s="194"/>
      <c r="AI6" s="195"/>
      <c r="AJ6" s="42"/>
      <c r="AK6" s="192"/>
      <c r="AL6" s="193"/>
      <c r="AM6" s="20"/>
      <c r="AN6" s="214" t="s">
        <v>8</v>
      </c>
      <c r="AO6" s="215"/>
      <c r="AP6" s="215"/>
      <c r="AQ6" s="215"/>
      <c r="AR6" s="215"/>
      <c r="AS6" s="215"/>
      <c r="AT6" s="215"/>
      <c r="AU6" s="215"/>
      <c r="AV6" s="215"/>
      <c r="AW6" s="216"/>
      <c r="AX6" s="194" t="str">
        <f>IFERROR(VLOOKUP(AK5,'Qualabtoleranzen&amp;Einheiten'!$B$6:$E$200,3,FALSE),"")</f>
        <v/>
      </c>
      <c r="AY6" s="194"/>
      <c r="AZ6" s="194"/>
      <c r="BA6" s="195"/>
    </row>
    <row r="7" spans="1:79" ht="12.75" customHeight="1" x14ac:dyDescent="0.2">
      <c r="A7" s="202" t="s">
        <v>280</v>
      </c>
      <c r="B7" s="203"/>
      <c r="C7" s="20"/>
      <c r="D7" s="217" t="str">
        <f>IF(AND($V$4="Eine Vorlage zur Zielwertermittlung",NOT(L7="----------")),"neuer Zielwert",IF(NOT($V$4="Eine Vorlage zur Zielwertermittlung"),"Zielwert",""))</f>
        <v>Zielwert</v>
      </c>
      <c r="E7" s="218"/>
      <c r="F7" s="218"/>
      <c r="G7" s="218"/>
      <c r="H7" s="218"/>
      <c r="I7" s="218"/>
      <c r="J7" s="218"/>
      <c r="K7" s="219"/>
      <c r="L7" s="236">
        <v>2</v>
      </c>
      <c r="M7" s="236"/>
      <c r="N7" s="236"/>
      <c r="O7" s="207" t="str">
        <f>IFERROR(VLOOKUP(A5,'Qualabtoleranzen&amp;Einheiten'!$B$6:$E$200,4,FALSE),"Einheit")</f>
        <v>µlU/ml</v>
      </c>
      <c r="P7" s="208"/>
      <c r="Q7" s="209"/>
      <c r="R7" s="21"/>
      <c r="S7" s="202" t="s">
        <v>279</v>
      </c>
      <c r="T7" s="203"/>
      <c r="U7" s="20"/>
      <c r="V7" s="217" t="str">
        <f>IF(AND($V$4="Eine Vorlage zur Zielwertermittlung",NOT(AD7="----------")),"neuer Zielwert",IF(NOT($V$4="Eine Vorlage zur Zielwertermittlung"),"Zielwert",""))</f>
        <v>Zielwert</v>
      </c>
      <c r="W7" s="218"/>
      <c r="X7" s="218"/>
      <c r="Y7" s="218"/>
      <c r="Z7" s="218"/>
      <c r="AA7" s="218"/>
      <c r="AB7" s="218"/>
      <c r="AC7" s="219"/>
      <c r="AD7" s="206">
        <v>2.2599999999999998</v>
      </c>
      <c r="AE7" s="206"/>
      <c r="AF7" s="206"/>
      <c r="AG7" s="207" t="str">
        <f>IFERROR(VLOOKUP(S5,'Qualabtoleranzen&amp;Einheiten'!$B$6:$E$200,4,FALSE),"Einheit")</f>
        <v>µlU/ml</v>
      </c>
      <c r="AH7" s="208"/>
      <c r="AI7" s="209"/>
      <c r="AJ7" s="42"/>
      <c r="AK7" s="210" t="s">
        <v>30</v>
      </c>
      <c r="AL7" s="211"/>
      <c r="AM7" s="20"/>
      <c r="AN7" s="217" t="str">
        <f>IF(AND($V$4="Eine Vorlage zur Zielwertermittlung",NOT(AV7="----------")),"neuer Zielwert",IF(NOT($V$4="Eine Vorlage zur Zielwertermittlung"),"Zielwert",""))</f>
        <v>Zielwert</v>
      </c>
      <c r="AO7" s="218"/>
      <c r="AP7" s="218"/>
      <c r="AQ7" s="218"/>
      <c r="AR7" s="218"/>
      <c r="AS7" s="218"/>
      <c r="AT7" s="218"/>
      <c r="AU7" s="219"/>
      <c r="AV7" s="206" t="str" cm="1">
        <f t="array" ref="AV7">IF(NOT($V$4="Eine Vorlage zur Zielwertermittlung"),"",IF(AND(AL13:AL37="",$V$4="Eine Vorlage zur Zielwertermittlung"),"----------",ROUND(AVERAGE(AL13:AL37),IF(AL12="0 Komastellen",0,IF(AL12="1 Komastelle",1,IF(AL12="2 Komastellen",2,IF(AL12="3 Komastellen",3,1)))))))</f>
        <v/>
      </c>
      <c r="AW7" s="206"/>
      <c r="AX7" s="206"/>
      <c r="AY7" s="207" t="str">
        <f>IFERROR(VLOOKUP(AK5,'Qualabtoleranzen&amp;Einheiten'!$B$6:$E$200,4,FALSE),"Einheit")</f>
        <v>Einheit</v>
      </c>
      <c r="AZ7" s="208"/>
      <c r="BA7" s="209"/>
    </row>
    <row r="8" spans="1:79" ht="12.75" customHeight="1" x14ac:dyDescent="0.2">
      <c r="A8" s="204"/>
      <c r="B8" s="205"/>
      <c r="C8" s="20"/>
      <c r="D8" s="220" t="str">
        <f>IF(L8="","","Standardabweichung")</f>
        <v>Standardabweichung</v>
      </c>
      <c r="E8" s="220"/>
      <c r="F8" s="220"/>
      <c r="G8" s="220"/>
      <c r="H8" s="220"/>
      <c r="I8" s="220"/>
      <c r="J8" s="220"/>
      <c r="K8" s="220"/>
      <c r="L8" s="221">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0.12</v>
      </c>
      <c r="M8" s="221"/>
      <c r="N8" s="221"/>
      <c r="O8" s="224" t="str">
        <f>IF(L8="","",O7)</f>
        <v>µlU/ml</v>
      </c>
      <c r="P8" s="224"/>
      <c r="Q8" s="224"/>
      <c r="R8" s="21"/>
      <c r="S8" s="204"/>
      <c r="T8" s="205"/>
      <c r="U8" s="20"/>
      <c r="V8" s="220" t="str">
        <f>IF(AD8="","","Standardabweichung")</f>
        <v>Standardabweichung</v>
      </c>
      <c r="W8" s="220"/>
      <c r="X8" s="220"/>
      <c r="Y8" s="220"/>
      <c r="Z8" s="220"/>
      <c r="AA8" s="220"/>
      <c r="AB8" s="220"/>
      <c r="AC8" s="220"/>
      <c r="AD8" s="221">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0.14000000000000001</v>
      </c>
      <c r="AE8" s="221"/>
      <c r="AF8" s="221"/>
      <c r="AG8" s="224" t="str">
        <f>IF(AD8="","",AG7)</f>
        <v>µlU/ml</v>
      </c>
      <c r="AH8" s="224"/>
      <c r="AI8" s="224"/>
      <c r="AJ8" s="42"/>
      <c r="AK8" s="212"/>
      <c r="AL8" s="213"/>
      <c r="AM8" s="20"/>
      <c r="AN8" s="220" t="str">
        <f>IF(AV8="","","Standardabweichung")</f>
        <v/>
      </c>
      <c r="AO8" s="220"/>
      <c r="AP8" s="220"/>
      <c r="AQ8" s="220"/>
      <c r="AR8" s="220"/>
      <c r="AS8" s="220"/>
      <c r="AT8" s="220"/>
      <c r="AU8" s="220"/>
      <c r="AV8" s="221"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221"/>
      <c r="AX8" s="221"/>
      <c r="AY8" s="224" t="str">
        <f>IF(AV8="","",AY7)</f>
        <v/>
      </c>
      <c r="AZ8" s="224"/>
      <c r="BA8" s="224"/>
    </row>
    <row r="9" spans="1:79" ht="13.5" x14ac:dyDescent="0.25">
      <c r="A9" s="66" t="str">
        <f>IF($V$4="Eine Vorlage zur Zielwertüberwachung","Verwendeter ZW =","")</f>
        <v/>
      </c>
      <c r="B9" s="222" t="s">
        <v>36</v>
      </c>
      <c r="C9" s="222"/>
      <c r="D9" s="223" t="str">
        <f>IF(AND($V$4="Eine Vorlage zur Zielwertüberwachung",NOT(O9="")),"errechneter Mittelwert:","")</f>
        <v/>
      </c>
      <c r="E9" s="223"/>
      <c r="F9" s="223"/>
      <c r="G9" s="223"/>
      <c r="H9" s="223"/>
      <c r="I9" s="223"/>
      <c r="J9" s="223"/>
      <c r="K9" s="223"/>
      <c r="L9" s="223"/>
      <c r="M9" s="223"/>
      <c r="N9" s="223"/>
      <c r="O9" s="228" t="str" cm="1">
        <f t="array" ref="O9">IF(OR(AND(B13:B37=""),NOT($V$4="Eine Vorlage zur Zielwertüberwachung")),"",ROUND(AVERAGE(B13:B37),IF(B12="0 Komastellen",0,IF(B12="1 Komastelle",1,IF(B12="2 Komastellen",2,IF(B12="3 Komastellen",3,1))))))</f>
        <v/>
      </c>
      <c r="P9" s="228"/>
      <c r="Q9" s="228"/>
      <c r="R9" s="22"/>
      <c r="S9" s="66" t="str">
        <f>IF($V$4="Eine Vorlage zur Zielwertüberwachung","Verwendeter ZW =","")</f>
        <v/>
      </c>
      <c r="T9" s="222" t="s">
        <v>36</v>
      </c>
      <c r="U9" s="222"/>
      <c r="V9" s="223" t="str">
        <f>IF(AND($V$4="Eine Vorlage zur Zielwertüberwachung",NOT(AG9="")),"errechneter Mittelwert:","")</f>
        <v/>
      </c>
      <c r="W9" s="223"/>
      <c r="X9" s="223"/>
      <c r="Y9" s="223"/>
      <c r="Z9" s="223"/>
      <c r="AA9" s="223"/>
      <c r="AB9" s="223"/>
      <c r="AC9" s="223"/>
      <c r="AD9" s="223"/>
      <c r="AE9" s="223"/>
      <c r="AF9" s="223"/>
      <c r="AG9" s="228" t="str" cm="1">
        <f t="array" ref="AG9">IF(OR(AND(T13:T37=""),NOT($V$4="Eine Vorlage zur Zielwertüberwachung")),"",ROUND(AVERAGE(T13:T37),IF(T12="0 Komastellen",0,IF(T12="1 Komastelle",1,IF(T12="2 Komastellen",2,IF(T12="3 Komastellen",3,1))))))</f>
        <v/>
      </c>
      <c r="AH9" s="228"/>
      <c r="AI9" s="228"/>
      <c r="AK9" s="66" t="str">
        <f>IF($V$4="Eine Vorlage zur Zielwertüberwachung","Verwendeter ZW =","")</f>
        <v/>
      </c>
      <c r="AL9" s="222" t="s">
        <v>36</v>
      </c>
      <c r="AM9" s="222"/>
      <c r="AN9" s="223" t="str">
        <f>IF(AND($V$4="Eine Vorlage zur Zielwertüberwachung",NOT(AY9="")),"errechneter Mittelwert:","")</f>
        <v/>
      </c>
      <c r="AO9" s="223"/>
      <c r="AP9" s="223"/>
      <c r="AQ9" s="223"/>
      <c r="AR9" s="223"/>
      <c r="AS9" s="223"/>
      <c r="AT9" s="223"/>
      <c r="AU9" s="223"/>
      <c r="AV9" s="223"/>
      <c r="AW9" s="223"/>
      <c r="AX9" s="223"/>
      <c r="AY9" s="228" t="str" cm="1">
        <f t="array" ref="AY9">IF(OR(AND(AL13:AL37=""),NOT($V$4="Eine Vorlage zur Zielwertüberwachung")),"",ROUND(AVERAGE(AL13:AL37),IF(AL12="0 Komastellen",0,IF(AL12="1 Komastelle",1,IF(AL12="2 Komastellen",2,IF(AL12="3 Komastellen",3,1))))))</f>
        <v/>
      </c>
      <c r="AZ9" s="228"/>
      <c r="BA9" s="228"/>
    </row>
    <row r="10" spans="1:79" s="24" customFormat="1" x14ac:dyDescent="0.2">
      <c r="A10" s="51" t="s">
        <v>1</v>
      </c>
      <c r="B10" s="45" t="str">
        <f>O7</f>
        <v>µlU/ml</v>
      </c>
      <c r="C10" s="46"/>
      <c r="D10" s="198" t="s">
        <v>2</v>
      </c>
      <c r="E10" s="199"/>
      <c r="F10" s="198" t="s">
        <v>3</v>
      </c>
      <c r="G10" s="199"/>
      <c r="H10" s="198" t="s">
        <v>4</v>
      </c>
      <c r="I10" s="199"/>
      <c r="J10" s="200" t="str">
        <f>IF(AND($V$4="Eine Vorlage zur Zielwertüberwachung",B9="errechneter Mw"),"Mw","Zw")</f>
        <v>Zw</v>
      </c>
      <c r="K10" s="199"/>
      <c r="L10" s="200" t="s">
        <v>5</v>
      </c>
      <c r="M10" s="201"/>
      <c r="N10" s="198" t="s">
        <v>6</v>
      </c>
      <c r="O10" s="201"/>
      <c r="P10" s="224" t="s">
        <v>7</v>
      </c>
      <c r="Q10" s="201"/>
      <c r="R10" s="23"/>
      <c r="S10" s="51" t="s">
        <v>1</v>
      </c>
      <c r="T10" s="45" t="str">
        <f>AG7</f>
        <v>µlU/ml</v>
      </c>
      <c r="U10" s="46"/>
      <c r="V10" s="198" t="s">
        <v>2</v>
      </c>
      <c r="W10" s="199"/>
      <c r="X10" s="198" t="s">
        <v>3</v>
      </c>
      <c r="Y10" s="199"/>
      <c r="Z10" s="198" t="s">
        <v>4</v>
      </c>
      <c r="AA10" s="199"/>
      <c r="AB10" s="200" t="str">
        <f>IF(AND($V$4="Eine Vorlage zur Zielwertüberwachung",T9="errechneter Mw"),"Mw","Zw")</f>
        <v>Zw</v>
      </c>
      <c r="AC10" s="199"/>
      <c r="AD10" s="200" t="s">
        <v>5</v>
      </c>
      <c r="AE10" s="201"/>
      <c r="AF10" s="198" t="s">
        <v>6</v>
      </c>
      <c r="AG10" s="201"/>
      <c r="AH10" s="224" t="s">
        <v>7</v>
      </c>
      <c r="AI10" s="201"/>
      <c r="AJ10" s="42"/>
      <c r="AK10" s="51" t="s">
        <v>1</v>
      </c>
      <c r="AL10" s="45" t="str">
        <f>AY7</f>
        <v>Einheit</v>
      </c>
      <c r="AM10" s="46"/>
      <c r="AN10" s="198" t="s">
        <v>2</v>
      </c>
      <c r="AO10" s="199"/>
      <c r="AP10" s="198" t="s">
        <v>3</v>
      </c>
      <c r="AQ10" s="199"/>
      <c r="AR10" s="198" t="s">
        <v>4</v>
      </c>
      <c r="AS10" s="199"/>
      <c r="AT10" s="200" t="str">
        <f>IF(AND($V$4="Eine Vorlage zur Zielwertüberwachung",AL9="errechneter Mw"),"Mw","Zw")</f>
        <v>Zw</v>
      </c>
      <c r="AU10" s="199"/>
      <c r="AV10" s="200" t="s">
        <v>5</v>
      </c>
      <c r="AW10" s="201"/>
      <c r="AX10" s="198" t="s">
        <v>6</v>
      </c>
      <c r="AY10" s="201"/>
      <c r="AZ10" s="224" t="s">
        <v>7</v>
      </c>
      <c r="BA10" s="201"/>
      <c r="BC10" s="165" t="s">
        <v>263</v>
      </c>
      <c r="BD10" s="166"/>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18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1.64</v>
      </c>
      <c r="E11" s="181"/>
      <c r="F11" s="18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1.76</v>
      </c>
      <c r="G11" s="181"/>
      <c r="H11" s="18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1.88</v>
      </c>
      <c r="I11" s="181"/>
      <c r="J11" s="229"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2</v>
      </c>
      <c r="K11" s="227"/>
      <c r="L11" s="18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2.12</v>
      </c>
      <c r="M11" s="181"/>
      <c r="N11" s="18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2.2400000000000002</v>
      </c>
      <c r="O11" s="181"/>
      <c r="P11" s="18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2.36</v>
      </c>
      <c r="Q11" s="181"/>
      <c r="R11" s="43"/>
      <c r="S11" s="47" t="s">
        <v>10</v>
      </c>
      <c r="T11" s="50" t="s">
        <v>28</v>
      </c>
      <c r="U11" s="46"/>
      <c r="V11" s="18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1.86</v>
      </c>
      <c r="W11" s="181"/>
      <c r="X11" s="18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1.99</v>
      </c>
      <c r="Y11" s="181"/>
      <c r="Z11" s="18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2.13</v>
      </c>
      <c r="AA11" s="181"/>
      <c r="AB11" s="182"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2.2599999999999998</v>
      </c>
      <c r="AC11" s="181"/>
      <c r="AD11" s="18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2.39</v>
      </c>
      <c r="AE11" s="181"/>
      <c r="AF11" s="18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2.5299999999999998</v>
      </c>
      <c r="AG11" s="181"/>
      <c r="AH11" s="18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2.66</v>
      </c>
      <c r="AI11" s="181"/>
      <c r="AJ11" s="42"/>
      <c r="AK11" s="47" t="s">
        <v>10</v>
      </c>
      <c r="AL11" s="50" t="s">
        <v>28</v>
      </c>
      <c r="AM11" s="46"/>
      <c r="AN11" s="182"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81"/>
      <c r="AP11" s="180"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81"/>
      <c r="AR11" s="180"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81"/>
      <c r="AT11" s="182"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81"/>
      <c r="AV11" s="180"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81"/>
      <c r="AX11" s="180"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81"/>
      <c r="AZ11" s="180"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81"/>
      <c r="BC11" s="167"/>
      <c r="BD11" s="168"/>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41</v>
      </c>
      <c r="C12" s="19"/>
      <c r="D12" s="26"/>
      <c r="E12" s="27"/>
      <c r="F12" s="26"/>
      <c r="G12" s="27"/>
      <c r="H12" s="26"/>
      <c r="I12" s="27"/>
      <c r="J12" s="26"/>
      <c r="K12" s="27"/>
      <c r="L12" s="26"/>
      <c r="M12" s="27"/>
      <c r="N12" s="26"/>
      <c r="O12" s="27"/>
      <c r="P12" s="26"/>
      <c r="Q12" s="27"/>
      <c r="R12" s="28"/>
      <c r="S12" s="54" t="str">
        <f>IF(AND(NOT($V$4=""),OR(T12="",T12="Auswahl")),"Runden auf:","")</f>
        <v/>
      </c>
      <c r="T12" s="57" t="s">
        <v>41</v>
      </c>
      <c r="U12" s="19"/>
      <c r="V12" s="26"/>
      <c r="W12" s="27"/>
      <c r="X12" s="26"/>
      <c r="Y12" s="27"/>
      <c r="Z12" s="26"/>
      <c r="AA12" s="27"/>
      <c r="AB12" s="26"/>
      <c r="AC12" s="27"/>
      <c r="AD12" s="26"/>
      <c r="AE12" s="27"/>
      <c r="AF12" s="26"/>
      <c r="AG12" s="27"/>
      <c r="AH12" s="26"/>
      <c r="AI12" s="27"/>
      <c r="AJ12" s="19"/>
      <c r="AK12" s="54" t="str">
        <f>IF(AND(NOT($V$4=""),OR(AL12="",AL12="Auswahl")),"Runden auf:","")</f>
        <v>Runden auf:</v>
      </c>
      <c r="AL12" s="57" t="s">
        <v>36</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163"/>
      <c r="BD13" s="164"/>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163"/>
      <c r="BD14" s="164"/>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163"/>
      <c r="BD15" s="164"/>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163"/>
      <c r="BD16" s="164"/>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163"/>
      <c r="BD17" s="164"/>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163"/>
      <c r="BD18" s="164"/>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163"/>
      <c r="BD19" s="164"/>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163"/>
      <c r="BD20" s="164"/>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163"/>
      <c r="BD21" s="164"/>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163"/>
      <c r="BD22" s="164"/>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163"/>
      <c r="BD23" s="164"/>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163"/>
      <c r="BD24" s="164"/>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163"/>
      <c r="BD25" s="164"/>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163"/>
      <c r="BD26" s="164"/>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163"/>
      <c r="BD27" s="164"/>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163"/>
      <c r="BD28" s="164"/>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163"/>
      <c r="BD29" s="164"/>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163"/>
      <c r="BD30" s="164"/>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163"/>
      <c r="BD31" s="164"/>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163"/>
      <c r="BD32" s="164"/>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163"/>
      <c r="BD33" s="164"/>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163"/>
      <c r="BD34" s="164"/>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163"/>
      <c r="BD35" s="164"/>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163"/>
      <c r="BD36" s="164"/>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163"/>
      <c r="BD37" s="164"/>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190" t="s">
        <v>184</v>
      </c>
      <c r="B41" s="191"/>
      <c r="C41" s="20"/>
      <c r="D41" s="214" t="s">
        <v>0</v>
      </c>
      <c r="E41" s="215"/>
      <c r="F41" s="215"/>
      <c r="G41" s="215"/>
      <c r="H41" s="215"/>
      <c r="I41" s="215"/>
      <c r="J41" s="215"/>
      <c r="K41" s="215"/>
      <c r="L41" s="215"/>
      <c r="M41" s="216"/>
      <c r="N41" s="188">
        <f>IFERROR(VLOOKUP(A41,'Qualabtoleranzen&amp;Einheiten'!$B$6:$E$200,2,FALSE),"")</f>
        <v>0.18</v>
      </c>
      <c r="O41" s="188"/>
      <c r="P41" s="188"/>
      <c r="Q41" s="189"/>
      <c r="R41" s="21"/>
      <c r="S41" s="190" t="s">
        <v>184</v>
      </c>
      <c r="T41" s="191"/>
      <c r="U41" s="20"/>
      <c r="V41" s="214" t="s">
        <v>0</v>
      </c>
      <c r="W41" s="215"/>
      <c r="X41" s="215"/>
      <c r="Y41" s="215"/>
      <c r="Z41" s="215"/>
      <c r="AA41" s="215"/>
      <c r="AB41" s="215"/>
      <c r="AC41" s="215"/>
      <c r="AD41" s="215"/>
      <c r="AE41" s="216"/>
      <c r="AF41" s="188">
        <f>IFERROR(VLOOKUP(S41,'Qualabtoleranzen&amp;Einheiten'!$B$6:$E$200,2,FALSE),"")</f>
        <v>0.18</v>
      </c>
      <c r="AG41" s="188"/>
      <c r="AH41" s="188"/>
      <c r="AI41" s="189"/>
      <c r="AJ41" s="44"/>
      <c r="AK41" s="190" t="s">
        <v>9</v>
      </c>
      <c r="AL41" s="191"/>
      <c r="AM41" s="20"/>
      <c r="AN41" s="214" t="s">
        <v>0</v>
      </c>
      <c r="AO41" s="215"/>
      <c r="AP41" s="215"/>
      <c r="AQ41" s="215"/>
      <c r="AR41" s="215"/>
      <c r="AS41" s="215"/>
      <c r="AT41" s="215"/>
      <c r="AU41" s="215"/>
      <c r="AV41" s="215"/>
      <c r="AW41" s="216"/>
      <c r="AX41" s="188" t="str">
        <f>IFERROR(VLOOKUP(AK41,'Qualabtoleranzen&amp;Einheiten'!$B$6:$E$200,2,FALSE),"")</f>
        <v/>
      </c>
      <c r="AY41" s="188"/>
      <c r="AZ41" s="188"/>
      <c r="BA41" s="189"/>
    </row>
    <row r="42" spans="1:79" ht="12.75" customHeight="1" x14ac:dyDescent="0.2">
      <c r="A42" s="192"/>
      <c r="B42" s="193"/>
      <c r="C42" s="20"/>
      <c r="D42" s="214" t="s">
        <v>8</v>
      </c>
      <c r="E42" s="215"/>
      <c r="F42" s="215"/>
      <c r="G42" s="215"/>
      <c r="H42" s="215"/>
      <c r="I42" s="215"/>
      <c r="J42" s="215"/>
      <c r="K42" s="215"/>
      <c r="L42" s="215"/>
      <c r="M42" s="216"/>
      <c r="N42" s="194">
        <f>IFERROR(VLOOKUP(A41,'Qualabtoleranzen&amp;Einheiten'!$B$6:$E$200,3,FALSE),"")</f>
        <v>0.18</v>
      </c>
      <c r="O42" s="194"/>
      <c r="P42" s="194"/>
      <c r="Q42" s="195"/>
      <c r="R42" s="21"/>
      <c r="S42" s="192"/>
      <c r="T42" s="193"/>
      <c r="U42" s="20"/>
      <c r="V42" s="214" t="s">
        <v>8</v>
      </c>
      <c r="W42" s="215"/>
      <c r="X42" s="215"/>
      <c r="Y42" s="215"/>
      <c r="Z42" s="215"/>
      <c r="AA42" s="215"/>
      <c r="AB42" s="215"/>
      <c r="AC42" s="215"/>
      <c r="AD42" s="215"/>
      <c r="AE42" s="216"/>
      <c r="AF42" s="194">
        <f>IFERROR(VLOOKUP(S41,'Qualabtoleranzen&amp;Einheiten'!$B$6:$E$200,3,FALSE),"")</f>
        <v>0.18</v>
      </c>
      <c r="AG42" s="194"/>
      <c r="AH42" s="194"/>
      <c r="AI42" s="195"/>
      <c r="AJ42" s="44"/>
      <c r="AK42" s="192"/>
      <c r="AL42" s="193"/>
      <c r="AM42" s="20"/>
      <c r="AN42" s="214" t="s">
        <v>8</v>
      </c>
      <c r="AO42" s="215"/>
      <c r="AP42" s="215"/>
      <c r="AQ42" s="215"/>
      <c r="AR42" s="215"/>
      <c r="AS42" s="215"/>
      <c r="AT42" s="215"/>
      <c r="AU42" s="215"/>
      <c r="AV42" s="215"/>
      <c r="AW42" s="216"/>
      <c r="AX42" s="194" t="str">
        <f>IFERROR(VLOOKUP(AK41,'Qualabtoleranzen&amp;Einheiten'!$B$6:$E$200,3,FALSE),"")</f>
        <v/>
      </c>
      <c r="AY42" s="194"/>
      <c r="AZ42" s="194"/>
      <c r="BA42" s="195"/>
    </row>
    <row r="43" spans="1:79" s="24" customFormat="1" ht="12.75" customHeight="1" x14ac:dyDescent="0.2">
      <c r="A43" s="202" t="s">
        <v>269</v>
      </c>
      <c r="B43" s="203"/>
      <c r="C43" s="20"/>
      <c r="D43" s="217" t="str">
        <f>IF(AND($V$4="Eine Vorlage zur Zielwertermittlung",NOT(L43="----------")),"neuer Zielwert",IF(NOT($V$4="Eine Vorlage zur Zielwertermittlung"),"Zielwert",""))</f>
        <v>Zielwert</v>
      </c>
      <c r="E43" s="218"/>
      <c r="F43" s="218"/>
      <c r="G43" s="218"/>
      <c r="H43" s="218"/>
      <c r="I43" s="218"/>
      <c r="J43" s="218"/>
      <c r="K43" s="219"/>
      <c r="L43" s="206">
        <v>8.75</v>
      </c>
      <c r="M43" s="206"/>
      <c r="N43" s="206"/>
      <c r="O43" s="207" t="str">
        <f>IFERROR(VLOOKUP(A41,'Qualabtoleranzen&amp;Einheiten'!$B$6:$E$200,4,FALSE),"Einheit")</f>
        <v>µlU/ml</v>
      </c>
      <c r="P43" s="208"/>
      <c r="Q43" s="209"/>
      <c r="R43" s="21"/>
      <c r="S43" s="202" t="s">
        <v>270</v>
      </c>
      <c r="T43" s="203"/>
      <c r="U43" s="20"/>
      <c r="V43" s="217" t="str">
        <f>IF(AND($V$4="Eine Vorlage zur Zielwertermittlung",NOT(AD43="----------")),"neuer Zielwert",IF(NOT($V$4="Eine Vorlage zur Zielwertermittlung"),"Zielwert",""))</f>
        <v>Zielwert</v>
      </c>
      <c r="W43" s="218"/>
      <c r="X43" s="218"/>
      <c r="Y43" s="218"/>
      <c r="Z43" s="218"/>
      <c r="AA43" s="218"/>
      <c r="AB43" s="218"/>
      <c r="AC43" s="219"/>
      <c r="AD43" s="236">
        <v>10</v>
      </c>
      <c r="AE43" s="236"/>
      <c r="AF43" s="236"/>
      <c r="AG43" s="207" t="str">
        <f>IFERROR(VLOOKUP(S41,'Qualabtoleranzen&amp;Einheiten'!$B$6:$E$200,4,FALSE),"Einheit")</f>
        <v>µlU/ml</v>
      </c>
      <c r="AH43" s="208"/>
      <c r="AI43" s="209"/>
      <c r="AJ43" s="44"/>
      <c r="AK43" s="210" t="s">
        <v>30</v>
      </c>
      <c r="AL43" s="211"/>
      <c r="AM43" s="20"/>
      <c r="AN43" s="217" t="str">
        <f>IF(AND($V$4="Eine Vorlage zur Zielwertermittlung",NOT(AV43="----------")),"neuer Zielwert",IF(NOT($V$4="Eine Vorlage zur Zielwertermittlung"),"Zielwert",""))</f>
        <v>Zielwert</v>
      </c>
      <c r="AO43" s="218"/>
      <c r="AP43" s="218"/>
      <c r="AQ43" s="218"/>
      <c r="AR43" s="218"/>
      <c r="AS43" s="218"/>
      <c r="AT43" s="218"/>
      <c r="AU43" s="219"/>
      <c r="AV43" s="206" t="str" cm="1">
        <f t="array" ref="AV43">IF(NOT($V$4="Eine Vorlage zur Zielwertermittlung"),"",IF(AND(AL49:AL73="",$V$4="Eine Vorlage zur Zielwertermittlung"),"----------",ROUND(AVERAGE(AL49:AL73),IF(AL48="0 Komastellen",0,IF(AL48="1 Komastelle",1,IF(AL48="2 Komastellen",2,IF(AL48="3 Komastellen",3,1)))))))</f>
        <v/>
      </c>
      <c r="AW43" s="206"/>
      <c r="AX43" s="206"/>
      <c r="AY43" s="207" t="str">
        <f>IFERROR(VLOOKUP(AK41,'Qualabtoleranzen&amp;Einheiten'!$B$6:$E$200,4,FALSE),"Einheit")</f>
        <v>Einheit</v>
      </c>
      <c r="AZ43" s="208"/>
      <c r="BA43" s="209"/>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04"/>
      <c r="B44" s="205"/>
      <c r="C44" s="20"/>
      <c r="D44" s="220" t="str">
        <f>IF(L44="","","Standardabweichung")</f>
        <v>Standardabweichung</v>
      </c>
      <c r="E44" s="220"/>
      <c r="F44" s="220"/>
      <c r="G44" s="220"/>
      <c r="H44" s="220"/>
      <c r="I44" s="220"/>
      <c r="J44" s="220"/>
      <c r="K44" s="220"/>
      <c r="L44" s="221">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0.53</v>
      </c>
      <c r="M44" s="221"/>
      <c r="N44" s="221"/>
      <c r="O44" s="224" t="str">
        <f>IF(L44="","",O43)</f>
        <v>µlU/ml</v>
      </c>
      <c r="P44" s="224"/>
      <c r="Q44" s="224"/>
      <c r="R44" s="21"/>
      <c r="S44" s="204"/>
      <c r="T44" s="205"/>
      <c r="U44" s="20"/>
      <c r="V44" s="220" t="str">
        <f>IF(AD44="","","Standardabweichung")</f>
        <v>Standardabweichung</v>
      </c>
      <c r="W44" s="220"/>
      <c r="X44" s="220"/>
      <c r="Y44" s="220"/>
      <c r="Z44" s="220"/>
      <c r="AA44" s="220"/>
      <c r="AB44" s="220"/>
      <c r="AC44" s="220"/>
      <c r="AD44" s="221">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0.6</v>
      </c>
      <c r="AE44" s="221"/>
      <c r="AF44" s="221"/>
      <c r="AG44" s="224" t="str">
        <f>IF(AD44="","",AG43)</f>
        <v>µlU/ml</v>
      </c>
      <c r="AH44" s="224"/>
      <c r="AI44" s="224"/>
      <c r="AJ44" s="44"/>
      <c r="AK44" s="212"/>
      <c r="AL44" s="213"/>
      <c r="AM44" s="20"/>
      <c r="AN44" s="220" t="str">
        <f>IF(AV44="","","Standardabweichung")</f>
        <v/>
      </c>
      <c r="AO44" s="220"/>
      <c r="AP44" s="220"/>
      <c r="AQ44" s="220"/>
      <c r="AR44" s="220"/>
      <c r="AS44" s="220"/>
      <c r="AT44" s="220"/>
      <c r="AU44" s="220"/>
      <c r="AV44" s="221"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221"/>
      <c r="AX44" s="221"/>
      <c r="AY44" s="224" t="str">
        <f>IF(AV44="","",AY43)</f>
        <v/>
      </c>
      <c r="AZ44" s="224"/>
      <c r="BA44" s="224"/>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222" t="s">
        <v>36</v>
      </c>
      <c r="C45" s="222"/>
      <c r="D45" s="223" t="str">
        <f>IF(AND($V$4="Eine Vorlage zur Zielwertüberwachung",NOT(O45="")),"errechneter Mittelwert:","")</f>
        <v/>
      </c>
      <c r="E45" s="223"/>
      <c r="F45" s="223"/>
      <c r="G45" s="223"/>
      <c r="H45" s="223"/>
      <c r="I45" s="223"/>
      <c r="J45" s="223"/>
      <c r="K45" s="223"/>
      <c r="L45" s="223"/>
      <c r="M45" s="223"/>
      <c r="N45" s="223"/>
      <c r="O45" s="228" t="str" cm="1">
        <f t="array" ref="O45">IF(OR(AND(B49:B73=""),NOT($V$4="Eine Vorlage zur Zielwertüberwachung")),"",ROUND(AVERAGE(B49:B73),IF(B48="0 Komastellen",0,IF(B48="1 Komastelle",1,IF(B48="2 Komastellen",2,IF(B48="3 Komastellen",3,1))))))</f>
        <v/>
      </c>
      <c r="P45" s="228"/>
      <c r="Q45" s="228"/>
      <c r="R45" s="22"/>
      <c r="S45" s="66" t="str">
        <f>IF($V$4="Eine Vorlage zur Zielwertüberwachung","Verwendeter ZW =","")</f>
        <v/>
      </c>
      <c r="T45" s="222" t="s">
        <v>36</v>
      </c>
      <c r="U45" s="222"/>
      <c r="V45" s="223" t="str">
        <f>IF(AND($V$4="Eine Vorlage zur Zielwertüberwachung",NOT(AG45="")),"errechneter Mittelwert:","")</f>
        <v/>
      </c>
      <c r="W45" s="223"/>
      <c r="X45" s="223"/>
      <c r="Y45" s="223"/>
      <c r="Z45" s="223"/>
      <c r="AA45" s="223"/>
      <c r="AB45" s="223"/>
      <c r="AC45" s="223"/>
      <c r="AD45" s="223"/>
      <c r="AE45" s="223"/>
      <c r="AF45" s="223"/>
      <c r="AG45" s="228" t="str" cm="1">
        <f t="array" ref="AG45">IF(OR(AND(T49:T73=""),NOT($V$4="Eine Vorlage zur Zielwertüberwachung")),"",ROUND(AVERAGE(T49:T73),IF(T48="0 Komastellen",0,IF(T48="1 Komastelle",1,IF(T48="2 Komastellen",2,IF(T48="3 Komastellen",3,1))))))</f>
        <v/>
      </c>
      <c r="AH45" s="228"/>
      <c r="AI45" s="228"/>
      <c r="AK45" s="66" t="str">
        <f>IF($V$4="Eine Vorlage zur Zielwertüberwachung","Verwendeter ZW =","")</f>
        <v/>
      </c>
      <c r="AL45" s="222" t="s">
        <v>36</v>
      </c>
      <c r="AM45" s="222"/>
      <c r="AN45" s="223" t="str">
        <f>IF(AND($V$4="Eine Vorlage zur Zielwertüberwachung",NOT(AY45="")),"errechneter Mittelwert:","")</f>
        <v/>
      </c>
      <c r="AO45" s="223"/>
      <c r="AP45" s="223"/>
      <c r="AQ45" s="223"/>
      <c r="AR45" s="223"/>
      <c r="AS45" s="223"/>
      <c r="AT45" s="223"/>
      <c r="AU45" s="223"/>
      <c r="AV45" s="223"/>
      <c r="AW45" s="223"/>
      <c r="AX45" s="223"/>
      <c r="AY45" s="228" t="str" cm="1">
        <f t="array" ref="AY45">IF(OR(AND(AL49:AL73=""),NOT($V$4="Eine Vorlage zur Zielwertüberwachung")),"",ROUND(AVERAGE(AL49:AL73),IF(AL48="0 Komastellen",0,IF(AL48="1 Komastelle",1,IF(AL48="2 Komastellen",2,IF(AL48="3 Komastellen",3,1))))))</f>
        <v/>
      </c>
      <c r="AZ45" s="228"/>
      <c r="BA45" s="228"/>
    </row>
    <row r="46" spans="1:79" x14ac:dyDescent="0.2">
      <c r="A46" s="51" t="s">
        <v>1</v>
      </c>
      <c r="B46" s="45" t="str">
        <f>O43</f>
        <v>µlU/ml</v>
      </c>
      <c r="C46" s="46"/>
      <c r="D46" s="198" t="s">
        <v>2</v>
      </c>
      <c r="E46" s="199"/>
      <c r="F46" s="198" t="s">
        <v>3</v>
      </c>
      <c r="G46" s="199"/>
      <c r="H46" s="198" t="s">
        <v>4</v>
      </c>
      <c r="I46" s="199"/>
      <c r="J46" s="200" t="str">
        <f>IF(AND($V$4="Eine Vorlage zur Zielwertüberwachung",B45="errechneter Mw"),"Mw","Zw")</f>
        <v>Zw</v>
      </c>
      <c r="K46" s="199"/>
      <c r="L46" s="200" t="s">
        <v>5</v>
      </c>
      <c r="M46" s="201"/>
      <c r="N46" s="198" t="s">
        <v>6</v>
      </c>
      <c r="O46" s="201"/>
      <c r="P46" s="224" t="s">
        <v>7</v>
      </c>
      <c r="Q46" s="201"/>
      <c r="R46" s="23"/>
      <c r="S46" s="51" t="s">
        <v>1</v>
      </c>
      <c r="T46" s="45" t="str">
        <f>AG43</f>
        <v>µlU/ml</v>
      </c>
      <c r="U46" s="46"/>
      <c r="V46" s="198" t="s">
        <v>2</v>
      </c>
      <c r="W46" s="199"/>
      <c r="X46" s="198" t="s">
        <v>3</v>
      </c>
      <c r="Y46" s="199"/>
      <c r="Z46" s="198" t="s">
        <v>4</v>
      </c>
      <c r="AA46" s="199"/>
      <c r="AB46" s="200" t="str">
        <f>IF(AND($V$4="Eine Vorlage zur Zielwertüberwachung",T45="errechneter Mw"),"Mw","Zw")</f>
        <v>Zw</v>
      </c>
      <c r="AC46" s="199"/>
      <c r="AD46" s="200" t="s">
        <v>5</v>
      </c>
      <c r="AE46" s="201"/>
      <c r="AF46" s="198" t="s">
        <v>6</v>
      </c>
      <c r="AG46" s="201"/>
      <c r="AH46" s="224" t="s">
        <v>7</v>
      </c>
      <c r="AI46" s="201"/>
      <c r="AJ46" s="44"/>
      <c r="AK46" s="51" t="s">
        <v>1</v>
      </c>
      <c r="AL46" s="45" t="str">
        <f>AY43</f>
        <v>Einheit</v>
      </c>
      <c r="AM46" s="46"/>
      <c r="AN46" s="198" t="s">
        <v>2</v>
      </c>
      <c r="AO46" s="199"/>
      <c r="AP46" s="198" t="s">
        <v>3</v>
      </c>
      <c r="AQ46" s="199"/>
      <c r="AR46" s="198" t="s">
        <v>4</v>
      </c>
      <c r="AS46" s="199"/>
      <c r="AT46" s="200" t="str">
        <f>IF(AND($V$4="Eine Vorlage zur Zielwertüberwachung",AL45="errechneter Mw"),"Mw","Zw")</f>
        <v>Zw</v>
      </c>
      <c r="AU46" s="199"/>
      <c r="AV46" s="200" t="s">
        <v>5</v>
      </c>
      <c r="AW46" s="201"/>
      <c r="AX46" s="198" t="s">
        <v>6</v>
      </c>
      <c r="AY46" s="201"/>
      <c r="AZ46" s="224" t="s">
        <v>7</v>
      </c>
      <c r="BA46" s="201"/>
      <c r="BC46" s="165" t="s">
        <v>263</v>
      </c>
      <c r="BD46" s="166"/>
    </row>
    <row r="47" spans="1:79" x14ac:dyDescent="0.2">
      <c r="A47" s="47" t="s">
        <v>10</v>
      </c>
      <c r="B47" s="50" t="s">
        <v>28</v>
      </c>
      <c r="C47" s="46"/>
      <c r="D47" s="182">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7.18</v>
      </c>
      <c r="E47" s="181"/>
      <c r="F47" s="226">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7.7</v>
      </c>
      <c r="G47" s="227"/>
      <c r="H47" s="180">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8.23</v>
      </c>
      <c r="I47" s="181"/>
      <c r="J47" s="182"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8.75</v>
      </c>
      <c r="K47" s="181"/>
      <c r="L47" s="180">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9.27</v>
      </c>
      <c r="M47" s="181"/>
      <c r="N47" s="226">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9.8000000000000007</v>
      </c>
      <c r="O47" s="227"/>
      <c r="P47" s="180">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10.32</v>
      </c>
      <c r="Q47" s="181"/>
      <c r="R47" s="43"/>
      <c r="S47" s="47" t="s">
        <v>10</v>
      </c>
      <c r="T47" s="50" t="s">
        <v>28</v>
      </c>
      <c r="U47" s="46"/>
      <c r="V47" s="22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8.1999999999999993</v>
      </c>
      <c r="W47" s="227"/>
      <c r="X47" s="226">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8.8000000000000007</v>
      </c>
      <c r="Y47" s="227"/>
      <c r="Z47" s="226">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9.4</v>
      </c>
      <c r="AA47" s="227"/>
      <c r="AB47" s="229"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10</v>
      </c>
      <c r="AC47" s="227"/>
      <c r="AD47" s="226">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10.6</v>
      </c>
      <c r="AE47" s="227"/>
      <c r="AF47" s="226">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11.2</v>
      </c>
      <c r="AG47" s="227"/>
      <c r="AH47" s="226">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11.8</v>
      </c>
      <c r="AI47" s="227"/>
      <c r="AJ47" s="44"/>
      <c r="AK47" s="47" t="s">
        <v>10</v>
      </c>
      <c r="AL47" s="50" t="s">
        <v>28</v>
      </c>
      <c r="AM47" s="46"/>
      <c r="AN47" s="182"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81"/>
      <c r="AP47" s="180"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81"/>
      <c r="AR47" s="180"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81"/>
      <c r="AT47" s="182"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81"/>
      <c r="AV47" s="180"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81"/>
      <c r="AX47" s="180"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81"/>
      <c r="AZ47" s="180"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81"/>
      <c r="BC47" s="167"/>
      <c r="BD47" s="168"/>
    </row>
    <row r="48" spans="1:79" x14ac:dyDescent="0.2">
      <c r="A48" s="54" t="str">
        <f>IF(AND(NOT($V$4=""),OR(B48="",B48="Auswahl")),"Runden auf:","")</f>
        <v/>
      </c>
      <c r="B48" s="57" t="s">
        <v>41</v>
      </c>
      <c r="C48" s="19"/>
      <c r="D48" s="26"/>
      <c r="E48" s="27"/>
      <c r="F48" s="26"/>
      <c r="G48" s="27"/>
      <c r="H48" s="26"/>
      <c r="I48" s="27"/>
      <c r="J48" s="26"/>
      <c r="K48" s="27"/>
      <c r="L48" s="26"/>
      <c r="M48" s="27"/>
      <c r="N48" s="26"/>
      <c r="O48" s="27"/>
      <c r="P48" s="26"/>
      <c r="Q48" s="27"/>
      <c r="R48" s="28"/>
      <c r="S48" s="54" t="str">
        <f>IF(AND(NOT($V$4=""),OR(T48="",T48="Auswahl")),"Runden auf:","")</f>
        <v/>
      </c>
      <c r="T48" s="57" t="s">
        <v>41</v>
      </c>
      <c r="U48" s="19"/>
      <c r="V48" s="26"/>
      <c r="W48" s="27"/>
      <c r="X48" s="26"/>
      <c r="Y48" s="27"/>
      <c r="Z48" s="26"/>
      <c r="AA48" s="27"/>
      <c r="AB48" s="26"/>
      <c r="AC48" s="27"/>
      <c r="AD48" s="26"/>
      <c r="AE48" s="27"/>
      <c r="AF48" s="26"/>
      <c r="AG48" s="27"/>
      <c r="AH48" s="26"/>
      <c r="AI48" s="27"/>
      <c r="AJ48" s="19"/>
      <c r="AK48" s="54" t="str">
        <f>IF(AND(NOT($V$4=""),OR(AL48="",AL48="Auswahl")),"Runden auf:","")</f>
        <v>Runden auf:</v>
      </c>
      <c r="AL48" s="57" t="s">
        <v>36</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163"/>
      <c r="BD49" s="164"/>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163"/>
      <c r="BD50" s="164"/>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163"/>
      <c r="BD51" s="164"/>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163"/>
      <c r="BD52" s="164"/>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163"/>
      <c r="BD53" s="164"/>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163"/>
      <c r="BD54" s="164"/>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163"/>
      <c r="BD55" s="164"/>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163"/>
      <c r="BD56" s="164"/>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163"/>
      <c r="BD57" s="164"/>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163"/>
      <c r="BD58" s="164"/>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163"/>
      <c r="BD59" s="164"/>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163"/>
      <c r="BD60" s="164"/>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163"/>
      <c r="BD61" s="164"/>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163"/>
      <c r="BD62" s="164"/>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163"/>
      <c r="BD63" s="164"/>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163"/>
      <c r="BD64" s="164"/>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163"/>
      <c r="BD65" s="164"/>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163"/>
      <c r="BD66" s="164"/>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163"/>
      <c r="BD67" s="164"/>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163"/>
      <c r="BD68" s="164"/>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163"/>
      <c r="BD69" s="164"/>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163"/>
      <c r="BD70" s="164"/>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163"/>
      <c r="BD71" s="164"/>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163"/>
      <c r="BD72" s="164"/>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163"/>
      <c r="BD73" s="164"/>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190" t="s">
        <v>191</v>
      </c>
      <c r="B77" s="191"/>
      <c r="C77" s="20"/>
      <c r="D77" s="214" t="s">
        <v>0</v>
      </c>
      <c r="E77" s="215"/>
      <c r="F77" s="215"/>
      <c r="G77" s="215"/>
      <c r="H77" s="215"/>
      <c r="I77" s="215"/>
      <c r="J77" s="215"/>
      <c r="K77" s="215"/>
      <c r="L77" s="215"/>
      <c r="M77" s="216"/>
      <c r="N77" s="188">
        <f>IFERROR(VLOOKUP(A77,'Qualabtoleranzen&amp;Einheiten'!$B$6:$E$200,2,FALSE),"")</f>
        <v>0.2</v>
      </c>
      <c r="O77" s="188"/>
      <c r="P77" s="188"/>
      <c r="Q77" s="189"/>
      <c r="R77" s="21"/>
      <c r="S77" s="190" t="s">
        <v>191</v>
      </c>
      <c r="T77" s="191"/>
      <c r="U77" s="20"/>
      <c r="V77" s="214" t="s">
        <v>0</v>
      </c>
      <c r="W77" s="215"/>
      <c r="X77" s="215"/>
      <c r="Y77" s="215"/>
      <c r="Z77" s="215"/>
      <c r="AA77" s="215"/>
      <c r="AB77" s="215"/>
      <c r="AC77" s="215"/>
      <c r="AD77" s="215"/>
      <c r="AE77" s="216"/>
      <c r="AF77" s="188">
        <f>IFERROR(VLOOKUP(S77,'Qualabtoleranzen&amp;Einheiten'!$B$6:$E$200,2,FALSE),"")</f>
        <v>0.2</v>
      </c>
      <c r="AG77" s="188"/>
      <c r="AH77" s="188"/>
      <c r="AI77" s="189"/>
      <c r="AK77" s="190" t="s">
        <v>9</v>
      </c>
      <c r="AL77" s="191"/>
      <c r="AM77" s="20"/>
      <c r="AN77" s="214" t="s">
        <v>0</v>
      </c>
      <c r="AO77" s="215"/>
      <c r="AP77" s="215"/>
      <c r="AQ77" s="215"/>
      <c r="AR77" s="215"/>
      <c r="AS77" s="215"/>
      <c r="AT77" s="215"/>
      <c r="AU77" s="215"/>
      <c r="AV77" s="215"/>
      <c r="AW77" s="216"/>
      <c r="AX77" s="188" t="str">
        <f>IFERROR(VLOOKUP(AK77,'Qualabtoleranzen&amp;Einheiten'!$B$6:$E$200,2,FALSE),"")</f>
        <v/>
      </c>
      <c r="AY77" s="188"/>
      <c r="AZ77" s="188"/>
      <c r="BA77" s="189"/>
    </row>
    <row r="78" spans="1:79" ht="12.75" customHeight="1" x14ac:dyDescent="0.2">
      <c r="A78" s="192"/>
      <c r="B78" s="193"/>
      <c r="C78" s="20"/>
      <c r="D78" s="214" t="s">
        <v>8</v>
      </c>
      <c r="E78" s="215"/>
      <c r="F78" s="215"/>
      <c r="G78" s="215"/>
      <c r="H78" s="215"/>
      <c r="I78" s="215"/>
      <c r="J78" s="215"/>
      <c r="K78" s="215"/>
      <c r="L78" s="215"/>
      <c r="M78" s="216"/>
      <c r="N78" s="194">
        <f>IFERROR(VLOOKUP(A77,'Qualabtoleranzen&amp;Einheiten'!$B$6:$E$200,3,FALSE),"")</f>
        <v>0.2</v>
      </c>
      <c r="O78" s="194"/>
      <c r="P78" s="194"/>
      <c r="Q78" s="195"/>
      <c r="R78" s="21"/>
      <c r="S78" s="192"/>
      <c r="T78" s="193"/>
      <c r="U78" s="20"/>
      <c r="V78" s="214" t="s">
        <v>8</v>
      </c>
      <c r="W78" s="215"/>
      <c r="X78" s="215"/>
      <c r="Y78" s="215"/>
      <c r="Z78" s="215"/>
      <c r="AA78" s="215"/>
      <c r="AB78" s="215"/>
      <c r="AC78" s="215"/>
      <c r="AD78" s="215"/>
      <c r="AE78" s="216"/>
      <c r="AF78" s="194">
        <f>IFERROR(VLOOKUP(S77,'Qualabtoleranzen&amp;Einheiten'!$B$6:$E$200,3,FALSE),"")</f>
        <v>0.2</v>
      </c>
      <c r="AG78" s="194"/>
      <c r="AH78" s="194"/>
      <c r="AI78" s="195"/>
      <c r="AK78" s="192"/>
      <c r="AL78" s="193"/>
      <c r="AM78" s="20"/>
      <c r="AN78" s="214" t="s">
        <v>8</v>
      </c>
      <c r="AO78" s="215"/>
      <c r="AP78" s="215"/>
      <c r="AQ78" s="215"/>
      <c r="AR78" s="215"/>
      <c r="AS78" s="215"/>
      <c r="AT78" s="215"/>
      <c r="AU78" s="215"/>
      <c r="AV78" s="215"/>
      <c r="AW78" s="216"/>
      <c r="AX78" s="194" t="str">
        <f>IFERROR(VLOOKUP(AK77,'Qualabtoleranzen&amp;Einheiten'!$B$6:$E$200,3,FALSE),"")</f>
        <v/>
      </c>
      <c r="AY78" s="194"/>
      <c r="AZ78" s="194"/>
      <c r="BA78" s="195"/>
    </row>
    <row r="79" spans="1:79" s="24" customFormat="1" ht="12.75" customHeight="1" x14ac:dyDescent="0.2">
      <c r="A79" s="202" t="s">
        <v>271</v>
      </c>
      <c r="B79" s="203"/>
      <c r="C79" s="20"/>
      <c r="D79" s="217" t="str">
        <f>IF(AND($V$4="Eine Vorlage zur Zielwertermittlung",NOT(L79="----------")),"neuer Zielwert",IF(NOT($V$4="Eine Vorlage zur Zielwertermittlung"),"Zielwert",""))</f>
        <v>Zielwert</v>
      </c>
      <c r="E79" s="218"/>
      <c r="F79" s="218"/>
      <c r="G79" s="218"/>
      <c r="H79" s="218"/>
      <c r="I79" s="218"/>
      <c r="J79" s="218"/>
      <c r="K79" s="219"/>
      <c r="L79" s="206">
        <v>2.54</v>
      </c>
      <c r="M79" s="206"/>
      <c r="N79" s="206"/>
      <c r="O79" s="207" t="str">
        <f>IFERROR(VLOOKUP(A77,'Qualabtoleranzen&amp;Einheiten'!$B$6:$E$200,4,FALSE),"Einheit")</f>
        <v>nmol/l</v>
      </c>
      <c r="P79" s="208"/>
      <c r="Q79" s="209"/>
      <c r="R79" s="21"/>
      <c r="S79" s="202" t="s">
        <v>272</v>
      </c>
      <c r="T79" s="203"/>
      <c r="U79" s="20"/>
      <c r="V79" s="217" t="str">
        <f>IF(AND($V$4="Eine Vorlage zur Zielwertermittlung",NOT(AD79="----------")),"neuer Zielwert",IF(NOT($V$4="Eine Vorlage zur Zielwertermittlung"),"Zielwert",""))</f>
        <v>Zielwert</v>
      </c>
      <c r="W79" s="218"/>
      <c r="X79" s="218"/>
      <c r="Y79" s="218"/>
      <c r="Z79" s="218"/>
      <c r="AA79" s="218"/>
      <c r="AB79" s="218"/>
      <c r="AC79" s="219"/>
      <c r="AD79" s="206">
        <v>2.72</v>
      </c>
      <c r="AE79" s="206"/>
      <c r="AF79" s="206"/>
      <c r="AG79" s="207" t="str">
        <f>IFERROR(VLOOKUP(S77,'Qualabtoleranzen&amp;Einheiten'!$B$6:$E$200,4,FALSE),"Einheit")</f>
        <v>nmol/l</v>
      </c>
      <c r="AH79" s="208"/>
      <c r="AI79" s="209"/>
      <c r="AJ79" s="17"/>
      <c r="AK79" s="210" t="s">
        <v>30</v>
      </c>
      <c r="AL79" s="211"/>
      <c r="AM79" s="20"/>
      <c r="AN79" s="217" t="str">
        <f>IF(AND($V$4="Eine Vorlage zur Zielwertermittlung",NOT(AV79="----------")),"neuer Zielwert",IF(NOT($V$4="Eine Vorlage zur Zielwertermittlung"),"Zielwert",""))</f>
        <v>Zielwert</v>
      </c>
      <c r="AO79" s="218"/>
      <c r="AP79" s="218"/>
      <c r="AQ79" s="218"/>
      <c r="AR79" s="218"/>
      <c r="AS79" s="218"/>
      <c r="AT79" s="218"/>
      <c r="AU79" s="219"/>
      <c r="AV79" s="206" t="str" cm="1">
        <f t="array" ref="AV79">IF(NOT($V$4="Eine Vorlage zur Zielwertermittlung"),"",IF(AND(AL85:AL109="",$V$4="Eine Vorlage zur Zielwertermittlung"),"----------",ROUND(AVERAGE(AL85:AL109),IF(AL84="0 Komastellen",0,IF(AL84="1 Komastelle",1,IF(AL84="2 Komastellen",2,IF(AL84="3 Komastellen",3,1)))))))</f>
        <v/>
      </c>
      <c r="AW79" s="206"/>
      <c r="AX79" s="206"/>
      <c r="AY79" s="207" t="str">
        <f>IFERROR(VLOOKUP(AK77,'Qualabtoleranzen&amp;Einheiten'!$B$6:$E$200,4,FALSE),"Einheit")</f>
        <v>Einheit</v>
      </c>
      <c r="AZ79" s="208"/>
      <c r="BA79" s="209"/>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04"/>
      <c r="B80" s="205"/>
      <c r="C80" s="20"/>
      <c r="D80" s="220" t="str">
        <f>IF(L80="","","Standardabweichung")</f>
        <v>Standardabweichung</v>
      </c>
      <c r="E80" s="220"/>
      <c r="F80" s="220"/>
      <c r="G80" s="220"/>
      <c r="H80" s="220"/>
      <c r="I80" s="220"/>
      <c r="J80" s="220"/>
      <c r="K80" s="220"/>
      <c r="L80" s="221">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0.17</v>
      </c>
      <c r="M80" s="221"/>
      <c r="N80" s="221"/>
      <c r="O80" s="224" t="str">
        <f>IF(L80="","",O79)</f>
        <v>nmol/l</v>
      </c>
      <c r="P80" s="224"/>
      <c r="Q80" s="224"/>
      <c r="R80" s="21"/>
      <c r="S80" s="204"/>
      <c r="T80" s="205"/>
      <c r="U80" s="20"/>
      <c r="V80" s="220" t="str">
        <f>IF(AD80="","","Standardabweichung")</f>
        <v>Standardabweichung</v>
      </c>
      <c r="W80" s="220"/>
      <c r="X80" s="220"/>
      <c r="Y80" s="220"/>
      <c r="Z80" s="220"/>
      <c r="AA80" s="220"/>
      <c r="AB80" s="220"/>
      <c r="AC80" s="220"/>
      <c r="AD80" s="221">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0.18</v>
      </c>
      <c r="AE80" s="221"/>
      <c r="AF80" s="221"/>
      <c r="AG80" s="224" t="str">
        <f>IF(AD80="","",AG79)</f>
        <v>nmol/l</v>
      </c>
      <c r="AH80" s="224"/>
      <c r="AI80" s="224"/>
      <c r="AJ80" s="17"/>
      <c r="AK80" s="212"/>
      <c r="AL80" s="213"/>
      <c r="AM80" s="20"/>
      <c r="AN80" s="220" t="str">
        <f>IF(AV80="","","Standardabweichung")</f>
        <v/>
      </c>
      <c r="AO80" s="220"/>
      <c r="AP80" s="220"/>
      <c r="AQ80" s="220"/>
      <c r="AR80" s="220"/>
      <c r="AS80" s="220"/>
      <c r="AT80" s="220"/>
      <c r="AU80" s="220"/>
      <c r="AV80" s="221" t="str">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0" s="221"/>
      <c r="AX80" s="221"/>
      <c r="AY80" s="224" t="str">
        <f>IF(AV80="","",AY79)</f>
        <v/>
      </c>
      <c r="AZ80" s="224"/>
      <c r="BA80" s="224"/>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222" t="s">
        <v>36</v>
      </c>
      <c r="C81" s="222"/>
      <c r="D81" s="223" t="str">
        <f>IF(AND($V$4="Eine Vorlage zur Zielwertüberwachung",NOT(O81="")),"errechneter Mittelwert:","")</f>
        <v/>
      </c>
      <c r="E81" s="223"/>
      <c r="F81" s="223"/>
      <c r="G81" s="223"/>
      <c r="H81" s="223"/>
      <c r="I81" s="223"/>
      <c r="J81" s="223"/>
      <c r="K81" s="223"/>
      <c r="L81" s="223"/>
      <c r="M81" s="223"/>
      <c r="N81" s="223"/>
      <c r="O81" s="228" t="str" cm="1">
        <f t="array" ref="O81">IF(OR(AND(B85:B109=""),NOT($V$4="Eine Vorlage zur Zielwertüberwachung")),"",ROUND(AVERAGE(B85:B109),IF(B84="0 Komastellen",0,IF(B84="1 Komastelle",1,IF(B84="2 Komastellen",2,IF(B84="3 Komastellen",3,1))))))</f>
        <v/>
      </c>
      <c r="P81" s="228"/>
      <c r="Q81" s="228"/>
      <c r="R81" s="22"/>
      <c r="S81" s="66" t="str">
        <f>IF($V$4="Eine Vorlage zur Zielwertüberwachung","Verwendeter ZW =","")</f>
        <v/>
      </c>
      <c r="T81" s="222" t="s">
        <v>36</v>
      </c>
      <c r="U81" s="222"/>
      <c r="V81" s="223" t="str">
        <f>IF(AND($V$4="Eine Vorlage zur Zielwertüberwachung",NOT(AG81="")),"errechneter Mittelwert:","")</f>
        <v/>
      </c>
      <c r="W81" s="223"/>
      <c r="X81" s="223"/>
      <c r="Y81" s="223"/>
      <c r="Z81" s="223"/>
      <c r="AA81" s="223"/>
      <c r="AB81" s="223"/>
      <c r="AC81" s="223"/>
      <c r="AD81" s="223"/>
      <c r="AE81" s="223"/>
      <c r="AF81" s="223"/>
      <c r="AG81" s="228" t="str" cm="1">
        <f t="array" ref="AG81">IF(OR(AND(T85:T109=""),NOT($V$4="Eine Vorlage zur Zielwertüberwachung")),"",ROUND(AVERAGE(T85:T109),IF(T84="0 Komastellen",0,IF(T84="1 Komastelle",1,IF(T84="2 Komastellen",2,IF(T84="3 Komastellen",3,1))))))</f>
        <v/>
      </c>
      <c r="AH81" s="228"/>
      <c r="AI81" s="228"/>
      <c r="AK81" s="66" t="str">
        <f>IF($V$4="Eine Vorlage zur Zielwertüberwachung","Verwendeter ZW =","")</f>
        <v/>
      </c>
      <c r="AL81" s="222" t="s">
        <v>36</v>
      </c>
      <c r="AM81" s="222"/>
      <c r="AN81" s="223" t="str">
        <f>IF(AND($V$4="Eine Vorlage zur Zielwertüberwachung",NOT(AY81="")),"errechneter Mittelwert:","")</f>
        <v/>
      </c>
      <c r="AO81" s="223"/>
      <c r="AP81" s="223"/>
      <c r="AQ81" s="223"/>
      <c r="AR81" s="223"/>
      <c r="AS81" s="223"/>
      <c r="AT81" s="223"/>
      <c r="AU81" s="223"/>
      <c r="AV81" s="223"/>
      <c r="AW81" s="223"/>
      <c r="AX81" s="223"/>
      <c r="AY81" s="228" t="str" cm="1">
        <f t="array" ref="AY81">IF(OR(AND(AL85:AL109=""),NOT($V$4="Eine Vorlage zur Zielwertüberwachung")),"",ROUND(AVERAGE(AL85:AL109),IF(AL84="0 Komastellen",0,IF(AL84="1 Komastelle",1,IF(AL84="2 Komastellen",2,IF(AL84="3 Komastellen",3,1))))))</f>
        <v/>
      </c>
      <c r="AZ81" s="228"/>
      <c r="BA81" s="228"/>
    </row>
    <row r="82" spans="1:56" x14ac:dyDescent="0.2">
      <c r="A82" s="51" t="s">
        <v>1</v>
      </c>
      <c r="B82" s="45" t="str">
        <f>O79</f>
        <v>nmol/l</v>
      </c>
      <c r="C82" s="46"/>
      <c r="D82" s="198" t="s">
        <v>2</v>
      </c>
      <c r="E82" s="199"/>
      <c r="F82" s="198" t="s">
        <v>3</v>
      </c>
      <c r="G82" s="199"/>
      <c r="H82" s="198" t="s">
        <v>4</v>
      </c>
      <c r="I82" s="199"/>
      <c r="J82" s="200" t="str">
        <f>IF(AND($V$4="Eine Vorlage zur Zielwertüberwachung",B81="errechneter Mw"),"Mw","Zw")</f>
        <v>Zw</v>
      </c>
      <c r="K82" s="199"/>
      <c r="L82" s="200" t="s">
        <v>5</v>
      </c>
      <c r="M82" s="201"/>
      <c r="N82" s="198" t="s">
        <v>6</v>
      </c>
      <c r="O82" s="201"/>
      <c r="P82" s="224" t="s">
        <v>7</v>
      </c>
      <c r="Q82" s="201"/>
      <c r="R82" s="23"/>
      <c r="S82" s="51" t="s">
        <v>1</v>
      </c>
      <c r="T82" s="45" t="str">
        <f>AG79</f>
        <v>nmol/l</v>
      </c>
      <c r="U82" s="46"/>
      <c r="V82" s="198" t="s">
        <v>2</v>
      </c>
      <c r="W82" s="199"/>
      <c r="X82" s="198" t="s">
        <v>3</v>
      </c>
      <c r="Y82" s="199"/>
      <c r="Z82" s="198" t="s">
        <v>4</v>
      </c>
      <c r="AA82" s="199"/>
      <c r="AB82" s="200" t="str">
        <f>IF(AND($V$4="Eine Vorlage zur Zielwertüberwachung",T81="errechneter Mw"),"Mw","Zw")</f>
        <v>Zw</v>
      </c>
      <c r="AC82" s="199"/>
      <c r="AD82" s="200" t="s">
        <v>5</v>
      </c>
      <c r="AE82" s="201"/>
      <c r="AF82" s="198" t="s">
        <v>6</v>
      </c>
      <c r="AG82" s="201"/>
      <c r="AH82" s="224" t="s">
        <v>7</v>
      </c>
      <c r="AI82" s="201"/>
      <c r="AJ82" s="44"/>
      <c r="AK82" s="51" t="s">
        <v>1</v>
      </c>
      <c r="AL82" s="45" t="str">
        <f>AY79</f>
        <v>Einheit</v>
      </c>
      <c r="AM82" s="46"/>
      <c r="AN82" s="198" t="s">
        <v>2</v>
      </c>
      <c r="AO82" s="199"/>
      <c r="AP82" s="198" t="s">
        <v>3</v>
      </c>
      <c r="AQ82" s="199"/>
      <c r="AR82" s="198" t="s">
        <v>4</v>
      </c>
      <c r="AS82" s="199"/>
      <c r="AT82" s="200" t="str">
        <f>IF(AND($V$4="Eine Vorlage zur Zielwertüberwachung",AL81="errechneter Mw"),"Mw","Zw")</f>
        <v>Zw</v>
      </c>
      <c r="AU82" s="199"/>
      <c r="AV82" s="200" t="s">
        <v>5</v>
      </c>
      <c r="AW82" s="201"/>
      <c r="AX82" s="198" t="s">
        <v>6</v>
      </c>
      <c r="AY82" s="201"/>
      <c r="AZ82" s="224" t="s">
        <v>7</v>
      </c>
      <c r="BA82" s="201"/>
      <c r="BC82" s="165" t="s">
        <v>263</v>
      </c>
      <c r="BD82" s="166"/>
    </row>
    <row r="83" spans="1:56" x14ac:dyDescent="0.2">
      <c r="A83" s="47" t="s">
        <v>10</v>
      </c>
      <c r="B83" s="50" t="s">
        <v>28</v>
      </c>
      <c r="C83" s="46"/>
      <c r="D83" s="182">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2.0399999999999996</v>
      </c>
      <c r="E83" s="181"/>
      <c r="F83" s="180">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2.21</v>
      </c>
      <c r="G83" s="181"/>
      <c r="H83" s="180">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2.38</v>
      </c>
      <c r="I83" s="181"/>
      <c r="J83" s="182"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2.54</v>
      </c>
      <c r="K83" s="181"/>
      <c r="L83" s="226">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2.7</v>
      </c>
      <c r="M83" s="227"/>
      <c r="N83" s="180">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2.87</v>
      </c>
      <c r="O83" s="181"/>
      <c r="P83" s="180">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3.04</v>
      </c>
      <c r="Q83" s="181"/>
      <c r="R83" s="43"/>
      <c r="S83" s="47" t="s">
        <v>10</v>
      </c>
      <c r="T83" s="50" t="s">
        <v>28</v>
      </c>
      <c r="U83" s="46"/>
      <c r="V83" s="182">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2.1799999999999997</v>
      </c>
      <c r="W83" s="181"/>
      <c r="X83" s="180">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2.36</v>
      </c>
      <c r="Y83" s="181"/>
      <c r="Z83" s="180">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2.5399999999999996</v>
      </c>
      <c r="AA83" s="181"/>
      <c r="AB83" s="182"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2.72</v>
      </c>
      <c r="AC83" s="181"/>
      <c r="AD83" s="226">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2.9</v>
      </c>
      <c r="AE83" s="227"/>
      <c r="AF83" s="180">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3.08</v>
      </c>
      <c r="AG83" s="181"/>
      <c r="AH83" s="180">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3.26</v>
      </c>
      <c r="AI83" s="181"/>
      <c r="AJ83" s="44"/>
      <c r="AK83" s="47" t="s">
        <v>10</v>
      </c>
      <c r="AL83" s="50" t="s">
        <v>28</v>
      </c>
      <c r="AM83" s="46"/>
      <c r="AN83" s="182"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O83" s="181"/>
      <c r="AP83" s="180"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Q83" s="181"/>
      <c r="AR83" s="180"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S83" s="181"/>
      <c r="AT83" s="182" t="str"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
      </c>
      <c r="AU83" s="181"/>
      <c r="AV83" s="180"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3" s="181"/>
      <c r="AX83" s="180"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Y83" s="181"/>
      <c r="AZ83" s="180"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BA83" s="181"/>
      <c r="BC83" s="167"/>
      <c r="BD83" s="168"/>
    </row>
    <row r="84" spans="1:56" x14ac:dyDescent="0.2">
      <c r="A84" s="54" t="str">
        <f>IF(AND(NOT($V$4=""),OR(B84="",B84="Auswahl")),"Runden auf:","")</f>
        <v/>
      </c>
      <c r="B84" s="57" t="s">
        <v>41</v>
      </c>
      <c r="C84" s="19"/>
      <c r="D84" s="26"/>
      <c r="E84" s="27"/>
      <c r="F84" s="26"/>
      <c r="G84" s="27"/>
      <c r="H84" s="26"/>
      <c r="I84" s="27"/>
      <c r="J84" s="26"/>
      <c r="K84" s="27"/>
      <c r="L84" s="26"/>
      <c r="M84" s="27"/>
      <c r="N84" s="26"/>
      <c r="O84" s="27"/>
      <c r="P84" s="26"/>
      <c r="Q84" s="27"/>
      <c r="R84" s="28"/>
      <c r="S84" s="54" t="str">
        <f>IF(AND(NOT($V$4=""),OR(T84="",T84="Auswahl")),"Runden auf:","")</f>
        <v/>
      </c>
      <c r="T84" s="57" t="s">
        <v>41</v>
      </c>
      <c r="U84" s="19"/>
      <c r="V84" s="26"/>
      <c r="W84" s="27"/>
      <c r="X84" s="26"/>
      <c r="Y84" s="27"/>
      <c r="Z84" s="26"/>
      <c r="AA84" s="27"/>
      <c r="AB84" s="26"/>
      <c r="AC84" s="27"/>
      <c r="AD84" s="26"/>
      <c r="AE84" s="27"/>
      <c r="AF84" s="26"/>
      <c r="AG84" s="27"/>
      <c r="AH84" s="26"/>
      <c r="AI84" s="27"/>
      <c r="AJ84" s="19"/>
      <c r="AK84" s="54" t="str">
        <f>IF(AND(NOT($V$4=""),OR(AL84="",AL84="Auswahl")),"Runden auf:","")</f>
        <v>Runden auf:</v>
      </c>
      <c r="AL84" s="57" t="s">
        <v>36</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163"/>
      <c r="BD85" s="164"/>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163"/>
      <c r="BD86" s="164"/>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163"/>
      <c r="BD87" s="164"/>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163"/>
      <c r="BD88" s="164"/>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163"/>
      <c r="BD89" s="164"/>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163"/>
      <c r="BD90" s="164"/>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163"/>
      <c r="BD91" s="164"/>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163"/>
      <c r="BD92" s="164"/>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163"/>
      <c r="BD93" s="164"/>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163"/>
      <c r="BD94" s="164"/>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163"/>
      <c r="BD95" s="164"/>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163"/>
      <c r="BD96" s="164"/>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163"/>
      <c r="BD97" s="164"/>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163"/>
      <c r="BD98" s="164"/>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163"/>
      <c r="BD99" s="164"/>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163"/>
      <c r="BD100" s="164"/>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163"/>
      <c r="BD101" s="164"/>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163"/>
      <c r="BD102" s="164"/>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163"/>
      <c r="BD103" s="164"/>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163"/>
      <c r="BD104" s="164"/>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163"/>
      <c r="BD105" s="164"/>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163"/>
      <c r="BD106" s="164"/>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163"/>
      <c r="BD107" s="164"/>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163"/>
      <c r="BD108" s="164"/>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163"/>
      <c r="BD109" s="164"/>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190" t="s">
        <v>191</v>
      </c>
      <c r="B113" s="191"/>
      <c r="C113" s="20"/>
      <c r="D113" s="214" t="s">
        <v>0</v>
      </c>
      <c r="E113" s="215"/>
      <c r="F113" s="215"/>
      <c r="G113" s="215"/>
      <c r="H113" s="215"/>
      <c r="I113" s="215"/>
      <c r="J113" s="215"/>
      <c r="K113" s="215"/>
      <c r="L113" s="215"/>
      <c r="M113" s="216"/>
      <c r="N113" s="188">
        <f>IFERROR(VLOOKUP(A113,'Qualabtoleranzen&amp;Einheiten'!$B$6:$E$200,2,FALSE),"")</f>
        <v>0.2</v>
      </c>
      <c r="O113" s="188"/>
      <c r="P113" s="188"/>
      <c r="Q113" s="189"/>
      <c r="R113" s="21"/>
      <c r="S113" s="190" t="s">
        <v>191</v>
      </c>
      <c r="T113" s="191"/>
      <c r="U113" s="20"/>
      <c r="V113" s="214" t="s">
        <v>0</v>
      </c>
      <c r="W113" s="215"/>
      <c r="X113" s="215"/>
      <c r="Y113" s="215"/>
      <c r="Z113" s="215"/>
      <c r="AA113" s="215"/>
      <c r="AB113" s="215"/>
      <c r="AC113" s="215"/>
      <c r="AD113" s="215"/>
      <c r="AE113" s="216"/>
      <c r="AF113" s="188">
        <f>IFERROR(VLOOKUP(S113,'Qualabtoleranzen&amp;Einheiten'!$B$6:$E$200,2,FALSE),"")</f>
        <v>0.2</v>
      </c>
      <c r="AG113" s="188"/>
      <c r="AH113" s="188"/>
      <c r="AI113" s="189"/>
      <c r="AK113" s="190" t="s">
        <v>9</v>
      </c>
      <c r="AL113" s="191"/>
      <c r="AM113" s="20"/>
      <c r="AN113" s="214" t="s">
        <v>0</v>
      </c>
      <c r="AO113" s="215"/>
      <c r="AP113" s="215"/>
      <c r="AQ113" s="215"/>
      <c r="AR113" s="215"/>
      <c r="AS113" s="215"/>
      <c r="AT113" s="215"/>
      <c r="AU113" s="215"/>
      <c r="AV113" s="215"/>
      <c r="AW113" s="216"/>
      <c r="AX113" s="188" t="str">
        <f>IFERROR(VLOOKUP(AK113,'Qualabtoleranzen&amp;Einheiten'!$B$6:$E$200,2,FALSE),"")</f>
        <v/>
      </c>
      <c r="AY113" s="188"/>
      <c r="AZ113" s="188"/>
      <c r="BA113" s="189"/>
    </row>
    <row r="114" spans="1:79" ht="12.75" customHeight="1" x14ac:dyDescent="0.2">
      <c r="A114" s="192"/>
      <c r="B114" s="193"/>
      <c r="C114" s="20"/>
      <c r="D114" s="214" t="s">
        <v>8</v>
      </c>
      <c r="E114" s="215"/>
      <c r="F114" s="215"/>
      <c r="G114" s="215"/>
      <c r="H114" s="215"/>
      <c r="I114" s="215"/>
      <c r="J114" s="215"/>
      <c r="K114" s="215"/>
      <c r="L114" s="215"/>
      <c r="M114" s="216"/>
      <c r="N114" s="194">
        <f>IFERROR(VLOOKUP(A113,'Qualabtoleranzen&amp;Einheiten'!$B$6:$E$200,3,FALSE),"")</f>
        <v>0.2</v>
      </c>
      <c r="O114" s="194"/>
      <c r="P114" s="194"/>
      <c r="Q114" s="195"/>
      <c r="R114" s="21"/>
      <c r="S114" s="192"/>
      <c r="T114" s="193"/>
      <c r="U114" s="20"/>
      <c r="V114" s="214" t="s">
        <v>8</v>
      </c>
      <c r="W114" s="215"/>
      <c r="X114" s="215"/>
      <c r="Y114" s="215"/>
      <c r="Z114" s="215"/>
      <c r="AA114" s="215"/>
      <c r="AB114" s="215"/>
      <c r="AC114" s="215"/>
      <c r="AD114" s="215"/>
      <c r="AE114" s="216"/>
      <c r="AF114" s="194">
        <f>IFERROR(VLOOKUP(S113,'Qualabtoleranzen&amp;Einheiten'!$B$6:$E$200,3,FALSE),"")</f>
        <v>0.2</v>
      </c>
      <c r="AG114" s="194"/>
      <c r="AH114" s="194"/>
      <c r="AI114" s="195"/>
      <c r="AK114" s="192"/>
      <c r="AL114" s="193"/>
      <c r="AM114" s="20"/>
      <c r="AN114" s="214" t="s">
        <v>8</v>
      </c>
      <c r="AO114" s="215"/>
      <c r="AP114" s="215"/>
      <c r="AQ114" s="215"/>
      <c r="AR114" s="215"/>
      <c r="AS114" s="215"/>
      <c r="AT114" s="215"/>
      <c r="AU114" s="215"/>
      <c r="AV114" s="215"/>
      <c r="AW114" s="216"/>
      <c r="AX114" s="194" t="str">
        <f>IFERROR(VLOOKUP(AK113,'Qualabtoleranzen&amp;Einheiten'!$B$6:$E$200,3,FALSE),"")</f>
        <v/>
      </c>
      <c r="AY114" s="194"/>
      <c r="AZ114" s="194"/>
      <c r="BA114" s="195"/>
    </row>
    <row r="115" spans="1:79" s="24" customFormat="1" ht="12.75" customHeight="1" x14ac:dyDescent="0.2">
      <c r="A115" s="202" t="s">
        <v>273</v>
      </c>
      <c r="B115" s="203"/>
      <c r="C115" s="20"/>
      <c r="D115" s="217" t="str">
        <f>IF(AND($V$4="Eine Vorlage zur Zielwertermittlung",NOT(L115="----------")),"neuer Zielwert",IF(NOT($V$4="Eine Vorlage zur Zielwertermittlung"),"Zielwert",""))</f>
        <v>Zielwert</v>
      </c>
      <c r="E115" s="218"/>
      <c r="F115" s="218"/>
      <c r="G115" s="218"/>
      <c r="H115" s="218"/>
      <c r="I115" s="218"/>
      <c r="J115" s="218"/>
      <c r="K115" s="219"/>
      <c r="L115" s="206">
        <v>5.75</v>
      </c>
      <c r="M115" s="206"/>
      <c r="N115" s="206"/>
      <c r="O115" s="207" t="str">
        <f>IFERROR(VLOOKUP(A113,'Qualabtoleranzen&amp;Einheiten'!$B$6:$E$200,4,FALSE),"Einheit")</f>
        <v>nmol/l</v>
      </c>
      <c r="P115" s="208"/>
      <c r="Q115" s="209"/>
      <c r="R115" s="21"/>
      <c r="S115" s="202" t="s">
        <v>274</v>
      </c>
      <c r="T115" s="203"/>
      <c r="U115" s="20"/>
      <c r="V115" s="217" t="str">
        <f>IF(AND($V$4="Eine Vorlage zur Zielwertermittlung",NOT(AD115="----------")),"neuer Zielwert",IF(NOT($V$4="Eine Vorlage zur Zielwertermittlung"),"Zielwert",""))</f>
        <v>Zielwert</v>
      </c>
      <c r="W115" s="218"/>
      <c r="X115" s="218"/>
      <c r="Y115" s="218"/>
      <c r="Z115" s="218"/>
      <c r="AA115" s="218"/>
      <c r="AB115" s="218"/>
      <c r="AC115" s="219"/>
      <c r="AD115" s="206">
        <v>6.63</v>
      </c>
      <c r="AE115" s="206"/>
      <c r="AF115" s="206"/>
      <c r="AG115" s="207" t="str">
        <f>IFERROR(VLOOKUP(S113,'Qualabtoleranzen&amp;Einheiten'!$B$6:$E$200,4,FALSE),"Einheit")</f>
        <v>nmol/l</v>
      </c>
      <c r="AH115" s="208"/>
      <c r="AI115" s="209"/>
      <c r="AJ115" s="17"/>
      <c r="AK115" s="210" t="s">
        <v>30</v>
      </c>
      <c r="AL115" s="211"/>
      <c r="AM115" s="20"/>
      <c r="AN115" s="217" t="str">
        <f>IF(AND($V$4="Eine Vorlage zur Zielwertermittlung",NOT(AV115="----------")),"neuer Zielwert",IF(NOT($V$4="Eine Vorlage zur Zielwertermittlung"),"Zielwert",""))</f>
        <v>Zielwert</v>
      </c>
      <c r="AO115" s="218"/>
      <c r="AP115" s="218"/>
      <c r="AQ115" s="218"/>
      <c r="AR115" s="218"/>
      <c r="AS115" s="218"/>
      <c r="AT115" s="218"/>
      <c r="AU115" s="219"/>
      <c r="AV115" s="206" t="str" cm="1">
        <f t="array" ref="AV115">IF(NOT($V$4="Eine Vorlage zur Zielwertermittlung"),"",IF(AND(AL121:AL145="",$V$4="Eine Vorlage zur Zielwertermittlung"),"----------",ROUND(AVERAGE(AL121:AL145),IF(AL120="0 Komastellen",0,IF(AL120="1 Komastelle",1,IF(AL120="2 Komastellen",2,IF(AL120="3 Komastellen",3,1)))))))</f>
        <v/>
      </c>
      <c r="AW115" s="206"/>
      <c r="AX115" s="206"/>
      <c r="AY115" s="207" t="str">
        <f>IFERROR(VLOOKUP(AK113,'Qualabtoleranzen&amp;Einheiten'!$B$6:$E$200,4,FALSE),"Einheit")</f>
        <v>Einheit</v>
      </c>
      <c r="AZ115" s="208"/>
      <c r="BA115" s="209"/>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204"/>
      <c r="B116" s="205"/>
      <c r="C116" s="20"/>
      <c r="D116" s="220" t="str">
        <f>IF(L116="","","Standardabweichung")</f>
        <v>Standardabweichung</v>
      </c>
      <c r="E116" s="220"/>
      <c r="F116" s="220"/>
      <c r="G116" s="220"/>
      <c r="H116" s="220"/>
      <c r="I116" s="220"/>
      <c r="J116" s="220"/>
      <c r="K116" s="220"/>
      <c r="L116" s="221">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0.38</v>
      </c>
      <c r="M116" s="221"/>
      <c r="N116" s="221"/>
      <c r="O116" s="224" t="str">
        <f>IF(L116="","",O115)</f>
        <v>nmol/l</v>
      </c>
      <c r="P116" s="224"/>
      <c r="Q116" s="224"/>
      <c r="R116" s="21"/>
      <c r="S116" s="204"/>
      <c r="T116" s="205"/>
      <c r="U116" s="20"/>
      <c r="V116" s="220" t="str">
        <f>IF(AD116="","","Standardabweichung")</f>
        <v>Standardabweichung</v>
      </c>
      <c r="W116" s="220"/>
      <c r="X116" s="220"/>
      <c r="Y116" s="220"/>
      <c r="Z116" s="220"/>
      <c r="AA116" s="220"/>
      <c r="AB116" s="220"/>
      <c r="AC116" s="220"/>
      <c r="AD116" s="221">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0.44</v>
      </c>
      <c r="AE116" s="221"/>
      <c r="AF116" s="221"/>
      <c r="AG116" s="224" t="str">
        <f>IF(AD116="","",AG115)</f>
        <v>nmol/l</v>
      </c>
      <c r="AH116" s="224"/>
      <c r="AI116" s="224"/>
      <c r="AJ116" s="17"/>
      <c r="AK116" s="212"/>
      <c r="AL116" s="213"/>
      <c r="AM116" s="20"/>
      <c r="AN116" s="220" t="str">
        <f>IF(AV116="","","Standardabweichung")</f>
        <v/>
      </c>
      <c r="AO116" s="220"/>
      <c r="AP116" s="220"/>
      <c r="AQ116" s="220"/>
      <c r="AR116" s="220"/>
      <c r="AS116" s="220"/>
      <c r="AT116" s="220"/>
      <c r="AU116" s="220"/>
      <c r="AV116" s="221" t="str">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W116" s="221"/>
      <c r="AX116" s="221"/>
      <c r="AY116" s="224" t="str">
        <f>IF(AV116="","",AY115)</f>
        <v/>
      </c>
      <c r="AZ116" s="224"/>
      <c r="BA116" s="224"/>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222" t="s">
        <v>36</v>
      </c>
      <c r="C117" s="222"/>
      <c r="D117" s="223" t="str">
        <f>IF(AND($V$4="Eine Vorlage zur Zielwertüberwachung",NOT(O117="")),"errechneter Mittelwert:","")</f>
        <v/>
      </c>
      <c r="E117" s="223"/>
      <c r="F117" s="223"/>
      <c r="G117" s="223"/>
      <c r="H117" s="223"/>
      <c r="I117" s="223"/>
      <c r="J117" s="223"/>
      <c r="K117" s="223"/>
      <c r="L117" s="223"/>
      <c r="M117" s="223"/>
      <c r="N117" s="223"/>
      <c r="O117" s="228" t="str" cm="1">
        <f t="array" ref="O117">IF(OR(AND(B121:B145=""),NOT($V$4="Eine Vorlage zur Zielwertüberwachung")),"",ROUND(AVERAGE(B121:B145),IF(B120="0 Komastellen",0,IF(B120="1 Komastelle",1,IF(B120="2 Komastellen",2,IF(B120="3 Komastellen",3,1))))))</f>
        <v/>
      </c>
      <c r="P117" s="228"/>
      <c r="Q117" s="228"/>
      <c r="R117" s="22"/>
      <c r="S117" s="66" t="str">
        <f>IF($V$4="Eine Vorlage zur Zielwertüberwachung","Verwendeter ZW =","")</f>
        <v/>
      </c>
      <c r="T117" s="222" t="s">
        <v>36</v>
      </c>
      <c r="U117" s="222"/>
      <c r="V117" s="223" t="str">
        <f>IF(AND($V$4="Eine Vorlage zur Zielwertüberwachung",NOT(AG117="")),"errechneter Mittelwert:","")</f>
        <v/>
      </c>
      <c r="W117" s="223"/>
      <c r="X117" s="223"/>
      <c r="Y117" s="223"/>
      <c r="Z117" s="223"/>
      <c r="AA117" s="223"/>
      <c r="AB117" s="223"/>
      <c r="AC117" s="223"/>
      <c r="AD117" s="223"/>
      <c r="AE117" s="223"/>
      <c r="AF117" s="223"/>
      <c r="AG117" s="228" t="str" cm="1">
        <f t="array" ref="AG117">IF(OR(AND(T121:T145=""),NOT($V$4="Eine Vorlage zur Zielwertüberwachung")),"",ROUND(AVERAGE(T121:T145),IF(T120="0 Komastellen",0,IF(T120="1 Komastelle",1,IF(T120="2 Komastellen",2,IF(T120="3 Komastellen",3,1))))))</f>
        <v/>
      </c>
      <c r="AH117" s="228"/>
      <c r="AI117" s="228"/>
      <c r="AK117" s="66" t="str">
        <f>IF($V$4="Eine Vorlage zur Zielwertüberwachung","Verwendeter ZW =","")</f>
        <v/>
      </c>
      <c r="AL117" s="222" t="s">
        <v>36</v>
      </c>
      <c r="AM117" s="222"/>
      <c r="AN117" s="223" t="str">
        <f>IF(AND($V$4="Eine Vorlage zur Zielwertüberwachung",NOT(AY117="")),"errechneter Mittelwert:","")</f>
        <v/>
      </c>
      <c r="AO117" s="223"/>
      <c r="AP117" s="223"/>
      <c r="AQ117" s="223"/>
      <c r="AR117" s="223"/>
      <c r="AS117" s="223"/>
      <c r="AT117" s="223"/>
      <c r="AU117" s="223"/>
      <c r="AV117" s="223"/>
      <c r="AW117" s="223"/>
      <c r="AX117" s="223"/>
      <c r="AY117" s="228" t="str" cm="1">
        <f t="array" ref="AY117">IF(OR(AND(AL121:AL145=""),NOT($V$4="Eine Vorlage zur Zielwertüberwachung")),"",ROUND(AVERAGE(AL121:AL145),IF(AL120="0 Komastellen",0,IF(AL120="1 Komastelle",1,IF(AL120="2 Komastellen",2,IF(AL120="3 Komastellen",3,1))))))</f>
        <v/>
      </c>
      <c r="AZ117" s="228"/>
      <c r="BA117" s="228"/>
    </row>
    <row r="118" spans="1:79" x14ac:dyDescent="0.2">
      <c r="A118" s="51" t="s">
        <v>1</v>
      </c>
      <c r="B118" s="45" t="str">
        <f>O115</f>
        <v>nmol/l</v>
      </c>
      <c r="C118" s="46"/>
      <c r="D118" s="198" t="s">
        <v>2</v>
      </c>
      <c r="E118" s="199"/>
      <c r="F118" s="198" t="s">
        <v>3</v>
      </c>
      <c r="G118" s="199"/>
      <c r="H118" s="198" t="s">
        <v>4</v>
      </c>
      <c r="I118" s="199"/>
      <c r="J118" s="200" t="str">
        <f>IF(AND($V$4="Eine Vorlage zur Zielwertüberwachung",B117="errechneter Mw"),"Mw","Zw")</f>
        <v>Zw</v>
      </c>
      <c r="K118" s="199"/>
      <c r="L118" s="200" t="s">
        <v>5</v>
      </c>
      <c r="M118" s="201"/>
      <c r="N118" s="198" t="s">
        <v>6</v>
      </c>
      <c r="O118" s="201"/>
      <c r="P118" s="224" t="s">
        <v>7</v>
      </c>
      <c r="Q118" s="201"/>
      <c r="R118" s="23"/>
      <c r="S118" s="51" t="s">
        <v>1</v>
      </c>
      <c r="T118" s="45" t="str">
        <f>AG115</f>
        <v>nmol/l</v>
      </c>
      <c r="U118" s="46"/>
      <c r="V118" s="198" t="s">
        <v>2</v>
      </c>
      <c r="W118" s="199"/>
      <c r="X118" s="198" t="s">
        <v>3</v>
      </c>
      <c r="Y118" s="199"/>
      <c r="Z118" s="198" t="s">
        <v>4</v>
      </c>
      <c r="AA118" s="199"/>
      <c r="AB118" s="200" t="str">
        <f>IF(AND($V$4="Eine Vorlage zur Zielwertüberwachung",T117="errechneter Mw"),"Mw","Zw")</f>
        <v>Zw</v>
      </c>
      <c r="AC118" s="199"/>
      <c r="AD118" s="200" t="s">
        <v>5</v>
      </c>
      <c r="AE118" s="201"/>
      <c r="AF118" s="198" t="s">
        <v>6</v>
      </c>
      <c r="AG118" s="201"/>
      <c r="AH118" s="224" t="s">
        <v>7</v>
      </c>
      <c r="AI118" s="201"/>
      <c r="AJ118" s="44"/>
      <c r="AK118" s="51" t="s">
        <v>1</v>
      </c>
      <c r="AL118" s="45" t="str">
        <f>AY115</f>
        <v>Einheit</v>
      </c>
      <c r="AM118" s="46"/>
      <c r="AN118" s="198" t="s">
        <v>2</v>
      </c>
      <c r="AO118" s="199"/>
      <c r="AP118" s="198" t="s">
        <v>3</v>
      </c>
      <c r="AQ118" s="199"/>
      <c r="AR118" s="198" t="s">
        <v>4</v>
      </c>
      <c r="AS118" s="199"/>
      <c r="AT118" s="200" t="str">
        <f>IF(AND($V$4="Eine Vorlage zur Zielwertüberwachung",AL117="errechneter Mw"),"Mw","Zw")</f>
        <v>Zw</v>
      </c>
      <c r="AU118" s="199"/>
      <c r="AV118" s="200" t="s">
        <v>5</v>
      </c>
      <c r="AW118" s="201"/>
      <c r="AX118" s="198" t="s">
        <v>6</v>
      </c>
      <c r="AY118" s="201"/>
      <c r="AZ118" s="224" t="s">
        <v>7</v>
      </c>
      <c r="BA118" s="201"/>
      <c r="BC118" s="165" t="s">
        <v>263</v>
      </c>
      <c r="BD118" s="166"/>
    </row>
    <row r="119" spans="1:79" x14ac:dyDescent="0.2">
      <c r="A119" s="47" t="s">
        <v>10</v>
      </c>
      <c r="B119" s="50" t="s">
        <v>28</v>
      </c>
      <c r="C119" s="46"/>
      <c r="D119" s="22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4.5999999999999996</v>
      </c>
      <c r="E119" s="227"/>
      <c r="F119" s="180">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4.99</v>
      </c>
      <c r="G119" s="181"/>
      <c r="H119" s="180">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5.37</v>
      </c>
      <c r="I119" s="181"/>
      <c r="J119" s="182"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5.75</v>
      </c>
      <c r="K119" s="181"/>
      <c r="L119" s="180">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6.13</v>
      </c>
      <c r="M119" s="181"/>
      <c r="N119" s="180">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6.51</v>
      </c>
      <c r="O119" s="181"/>
      <c r="P119" s="226">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6.9</v>
      </c>
      <c r="Q119" s="227"/>
      <c r="R119" s="43"/>
      <c r="S119" s="47" t="s">
        <v>10</v>
      </c>
      <c r="T119" s="50" t="s">
        <v>28</v>
      </c>
      <c r="U119" s="46"/>
      <c r="V119" s="182">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5.31</v>
      </c>
      <c r="W119" s="181"/>
      <c r="X119" s="180">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5.75</v>
      </c>
      <c r="Y119" s="181"/>
      <c r="Z119" s="180">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6.1899999999999995</v>
      </c>
      <c r="AA119" s="181"/>
      <c r="AB119" s="182"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6.63</v>
      </c>
      <c r="AC119" s="181"/>
      <c r="AD119" s="180">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7.07</v>
      </c>
      <c r="AE119" s="181"/>
      <c r="AF119" s="180">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7.51</v>
      </c>
      <c r="AG119" s="181"/>
      <c r="AH119" s="180">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7.95</v>
      </c>
      <c r="AI119" s="181"/>
      <c r="AJ119" s="44"/>
      <c r="AK119" s="47" t="s">
        <v>10</v>
      </c>
      <c r="AL119" s="50" t="s">
        <v>28</v>
      </c>
      <c r="AM119" s="46"/>
      <c r="AN119" s="182"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O119" s="181"/>
      <c r="AP119" s="180"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Q119" s="181"/>
      <c r="AR119" s="180"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S119" s="181"/>
      <c r="AT119" s="182" t="str"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
      </c>
      <c r="AU119" s="181"/>
      <c r="AV119" s="180"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W119" s="181"/>
      <c r="AX119" s="180"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Y119" s="181"/>
      <c r="AZ119" s="180"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BA119" s="181"/>
      <c r="BC119" s="167"/>
      <c r="BD119" s="168"/>
    </row>
    <row r="120" spans="1:79" x14ac:dyDescent="0.2">
      <c r="A120" s="54" t="str">
        <f>IF(AND(NOT($V$4=""),OR(B120="",B120="Auswahl")),"Runden auf:","")</f>
        <v/>
      </c>
      <c r="B120" s="57" t="s">
        <v>41</v>
      </c>
      <c r="C120" s="19"/>
      <c r="D120" s="26"/>
      <c r="E120" s="27"/>
      <c r="F120" s="26"/>
      <c r="G120" s="27"/>
      <c r="H120" s="26"/>
      <c r="I120" s="27"/>
      <c r="J120" s="26"/>
      <c r="K120" s="27"/>
      <c r="L120" s="26"/>
      <c r="M120" s="27"/>
      <c r="N120" s="26"/>
      <c r="O120" s="27"/>
      <c r="P120" s="26"/>
      <c r="Q120" s="27"/>
      <c r="R120" s="28"/>
      <c r="S120" s="54" t="str">
        <f>IF(AND(NOT($V$4=""),OR(T120="",T120="Auswahl")),"Runden auf:","")</f>
        <v/>
      </c>
      <c r="T120" s="57" t="s">
        <v>41</v>
      </c>
      <c r="U120" s="19"/>
      <c r="V120" s="26"/>
      <c r="W120" s="27"/>
      <c r="X120" s="26"/>
      <c r="Y120" s="27"/>
      <c r="Z120" s="26"/>
      <c r="AA120" s="27"/>
      <c r="AB120" s="26"/>
      <c r="AC120" s="27"/>
      <c r="AD120" s="26"/>
      <c r="AE120" s="27"/>
      <c r="AF120" s="26"/>
      <c r="AG120" s="27"/>
      <c r="AH120" s="26"/>
      <c r="AI120" s="27"/>
      <c r="AJ120" s="19"/>
      <c r="AK120" s="54" t="str">
        <f>IF(AND(NOT($V$4=""),OR(AL120="",AL120="Auswahl")),"Runden auf:","")</f>
        <v>Runden auf:</v>
      </c>
      <c r="AL120" s="57" t="s">
        <v>36</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163"/>
      <c r="BD121" s="164"/>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163"/>
      <c r="BD122" s="164"/>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163"/>
      <c r="BD123" s="164"/>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163"/>
      <c r="BD124" s="164"/>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163"/>
      <c r="BD125" s="164"/>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163"/>
      <c r="BD126" s="164"/>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163"/>
      <c r="BD127" s="164"/>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163"/>
      <c r="BD128" s="164"/>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163"/>
      <c r="BD129" s="164"/>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163"/>
      <c r="BD130" s="164"/>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163"/>
      <c r="BD131" s="164"/>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163"/>
      <c r="BD132" s="164"/>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163"/>
      <c r="BD133" s="164"/>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163"/>
      <c r="BD134" s="164"/>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163"/>
      <c r="BD135" s="164"/>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163"/>
      <c r="BD136" s="164"/>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163"/>
      <c r="BD137" s="164"/>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163"/>
      <c r="BD138" s="164"/>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163"/>
      <c r="BD139" s="164"/>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163"/>
      <c r="BD140" s="164"/>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163"/>
      <c r="BD141" s="164"/>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163"/>
      <c r="BD142" s="164"/>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163"/>
      <c r="BD143" s="164"/>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163"/>
      <c r="BD144" s="164"/>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163"/>
      <c r="BD145" s="164"/>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190" t="s">
        <v>188</v>
      </c>
      <c r="B149" s="191"/>
      <c r="C149" s="20"/>
      <c r="D149" s="214" t="s">
        <v>0</v>
      </c>
      <c r="E149" s="215"/>
      <c r="F149" s="215"/>
      <c r="G149" s="215"/>
      <c r="H149" s="215"/>
      <c r="I149" s="215"/>
      <c r="J149" s="215"/>
      <c r="K149" s="215"/>
      <c r="L149" s="215"/>
      <c r="M149" s="216"/>
      <c r="N149" s="188">
        <f>IFERROR(VLOOKUP(A149,'Qualabtoleranzen&amp;Einheiten'!$B$6:$E$200,2,FALSE),"")</f>
        <v>0.2</v>
      </c>
      <c r="O149" s="188"/>
      <c r="P149" s="188"/>
      <c r="Q149" s="189"/>
      <c r="R149" s="21"/>
      <c r="S149" s="190" t="s">
        <v>188</v>
      </c>
      <c r="T149" s="191"/>
      <c r="U149" s="20"/>
      <c r="V149" s="214" t="s">
        <v>0</v>
      </c>
      <c r="W149" s="215"/>
      <c r="X149" s="215"/>
      <c r="Y149" s="215"/>
      <c r="Z149" s="215"/>
      <c r="AA149" s="215"/>
      <c r="AB149" s="215"/>
      <c r="AC149" s="215"/>
      <c r="AD149" s="215"/>
      <c r="AE149" s="216"/>
      <c r="AF149" s="188">
        <f>IFERROR(VLOOKUP(S149,'Qualabtoleranzen&amp;Einheiten'!$B$6:$E$200,2,FALSE),"")</f>
        <v>0.2</v>
      </c>
      <c r="AG149" s="188"/>
      <c r="AH149" s="188"/>
      <c r="AI149" s="189"/>
      <c r="AK149" s="190" t="s">
        <v>9</v>
      </c>
      <c r="AL149" s="191"/>
      <c r="AM149" s="20"/>
      <c r="AN149" s="214" t="s">
        <v>0</v>
      </c>
      <c r="AO149" s="215"/>
      <c r="AP149" s="215"/>
      <c r="AQ149" s="215"/>
      <c r="AR149" s="215"/>
      <c r="AS149" s="215"/>
      <c r="AT149" s="215"/>
      <c r="AU149" s="215"/>
      <c r="AV149" s="215"/>
      <c r="AW149" s="216"/>
      <c r="AX149" s="188" t="str">
        <f>IFERROR(VLOOKUP(AK149,'Qualabtoleranzen&amp;Einheiten'!$B$6:$E$200,2,FALSE),"")</f>
        <v/>
      </c>
      <c r="AY149" s="188"/>
      <c r="AZ149" s="188"/>
      <c r="BA149" s="189"/>
    </row>
    <row r="150" spans="1:79" ht="12.75" customHeight="1" x14ac:dyDescent="0.2">
      <c r="A150" s="192"/>
      <c r="B150" s="193"/>
      <c r="C150" s="20"/>
      <c r="D150" s="214" t="s">
        <v>8</v>
      </c>
      <c r="E150" s="215"/>
      <c r="F150" s="215"/>
      <c r="G150" s="215"/>
      <c r="H150" s="215"/>
      <c r="I150" s="215"/>
      <c r="J150" s="215"/>
      <c r="K150" s="215"/>
      <c r="L150" s="215"/>
      <c r="M150" s="216"/>
      <c r="N150" s="194">
        <f>IFERROR(VLOOKUP(A149,'Qualabtoleranzen&amp;Einheiten'!$B$6:$E$200,3,FALSE),"")</f>
        <v>0.2</v>
      </c>
      <c r="O150" s="194"/>
      <c r="P150" s="194"/>
      <c r="Q150" s="195"/>
      <c r="R150" s="21"/>
      <c r="S150" s="192"/>
      <c r="T150" s="193"/>
      <c r="U150" s="20"/>
      <c r="V150" s="214" t="s">
        <v>8</v>
      </c>
      <c r="W150" s="215"/>
      <c r="X150" s="215"/>
      <c r="Y150" s="215"/>
      <c r="Z150" s="215"/>
      <c r="AA150" s="215"/>
      <c r="AB150" s="215"/>
      <c r="AC150" s="215"/>
      <c r="AD150" s="215"/>
      <c r="AE150" s="216"/>
      <c r="AF150" s="194">
        <f>IFERROR(VLOOKUP(S149,'Qualabtoleranzen&amp;Einheiten'!$B$6:$E$200,3,FALSE),"")</f>
        <v>0.2</v>
      </c>
      <c r="AG150" s="194"/>
      <c r="AH150" s="194"/>
      <c r="AI150" s="195"/>
      <c r="AK150" s="192"/>
      <c r="AL150" s="193"/>
      <c r="AM150" s="20"/>
      <c r="AN150" s="214" t="s">
        <v>8</v>
      </c>
      <c r="AO150" s="215"/>
      <c r="AP150" s="215"/>
      <c r="AQ150" s="215"/>
      <c r="AR150" s="215"/>
      <c r="AS150" s="215"/>
      <c r="AT150" s="215"/>
      <c r="AU150" s="215"/>
      <c r="AV150" s="215"/>
      <c r="AW150" s="216"/>
      <c r="AX150" s="194" t="str">
        <f>IFERROR(VLOOKUP(AK149,'Qualabtoleranzen&amp;Einheiten'!$B$6:$E$200,3,FALSE),"")</f>
        <v/>
      </c>
      <c r="AY150" s="194"/>
      <c r="AZ150" s="194"/>
      <c r="BA150" s="195"/>
    </row>
    <row r="151" spans="1:79" s="24" customFormat="1" ht="12.75" customHeight="1" x14ac:dyDescent="0.2">
      <c r="A151" s="202" t="s">
        <v>275</v>
      </c>
      <c r="B151" s="203"/>
      <c r="C151" s="20"/>
      <c r="D151" s="217" t="str">
        <f>IF(AND($V$4="Eine Vorlage zur Zielwertermittlung",NOT(L151="----------")),"neuer Zielwert",IF(NOT($V$4="Eine Vorlage zur Zielwertermittlung"),"Zielwert",""))</f>
        <v>Zielwert</v>
      </c>
      <c r="E151" s="218"/>
      <c r="F151" s="218"/>
      <c r="G151" s="218"/>
      <c r="H151" s="218"/>
      <c r="I151" s="218"/>
      <c r="J151" s="218"/>
      <c r="K151" s="219"/>
      <c r="L151" s="206">
        <v>76.42</v>
      </c>
      <c r="M151" s="206"/>
      <c r="N151" s="206"/>
      <c r="O151" s="207" t="str">
        <f>IFERROR(VLOOKUP(A149,'Qualabtoleranzen&amp;Einheiten'!$B$6:$E$200,4,FALSE),"Einheit")</f>
        <v>nmol/l</v>
      </c>
      <c r="P151" s="208"/>
      <c r="Q151" s="209"/>
      <c r="R151" s="21"/>
      <c r="S151" s="202" t="s">
        <v>277</v>
      </c>
      <c r="T151" s="203"/>
      <c r="U151" s="20"/>
      <c r="V151" s="217" t="str">
        <f>IF(AND($V$4="Eine Vorlage zur Zielwertermittlung",NOT(AD151="----------")),"neuer Zielwert",IF(NOT($V$4="Eine Vorlage zur Zielwertermittlung"),"Zielwert",""))</f>
        <v>Zielwert</v>
      </c>
      <c r="W151" s="218"/>
      <c r="X151" s="218"/>
      <c r="Y151" s="218"/>
      <c r="Z151" s="218"/>
      <c r="AA151" s="218"/>
      <c r="AB151" s="218"/>
      <c r="AC151" s="219"/>
      <c r="AD151" s="206">
        <v>53.01</v>
      </c>
      <c r="AE151" s="206"/>
      <c r="AF151" s="206"/>
      <c r="AG151" s="207" t="str">
        <f>IFERROR(VLOOKUP(S149,'Qualabtoleranzen&amp;Einheiten'!$B$6:$E$200,4,FALSE),"Einheit")</f>
        <v>nmol/l</v>
      </c>
      <c r="AH151" s="208"/>
      <c r="AI151" s="209"/>
      <c r="AJ151" s="17"/>
      <c r="AK151" s="210" t="s">
        <v>30</v>
      </c>
      <c r="AL151" s="211"/>
      <c r="AM151" s="20"/>
      <c r="AN151" s="217" t="str">
        <f>IF(AND($V$4="Eine Vorlage zur Zielwertermittlung",NOT(AV151="----------")),"neuer Zielwert",IF(NOT($V$4="Eine Vorlage zur Zielwertermittlung"),"Zielwert",""))</f>
        <v>Zielwert</v>
      </c>
      <c r="AO151" s="218"/>
      <c r="AP151" s="218"/>
      <c r="AQ151" s="218"/>
      <c r="AR151" s="218"/>
      <c r="AS151" s="218"/>
      <c r="AT151" s="218"/>
      <c r="AU151" s="219"/>
      <c r="AV151" s="206" t="str" cm="1">
        <f t="array" ref="AV151">IF(NOT($V$4="Eine Vorlage zur Zielwertermittlung"),"",IF(AND(AL157:AL181="",$V$4="Eine Vorlage zur Zielwertermittlung"),"----------",ROUND(AVERAGE(AL157:AL181),IF(AL156="0 Komastellen",0,IF(AL156="1 Komastelle",1,IF(AL156="2 Komastellen",2,IF(AL156="3 Komastellen",3,1)))))))</f>
        <v/>
      </c>
      <c r="AW151" s="206"/>
      <c r="AX151" s="206"/>
      <c r="AY151" s="207" t="str">
        <f>IFERROR(VLOOKUP(AK149,'Qualabtoleranzen&amp;Einheiten'!$B$6:$E$200,4,FALSE),"Einheit")</f>
        <v>Einheit</v>
      </c>
      <c r="AZ151" s="208"/>
      <c r="BA151" s="209"/>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04"/>
      <c r="B152" s="205"/>
      <c r="C152" s="20"/>
      <c r="D152" s="220" t="str">
        <f>IF(L152="","","Standardabweichung")</f>
        <v>Standardabweichung</v>
      </c>
      <c r="E152" s="220"/>
      <c r="F152" s="220"/>
      <c r="G152" s="220"/>
      <c r="H152" s="220"/>
      <c r="I152" s="220"/>
      <c r="J152" s="220"/>
      <c r="K152" s="220"/>
      <c r="L152" s="221">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5.09</v>
      </c>
      <c r="M152" s="221"/>
      <c r="N152" s="221"/>
      <c r="O152" s="224" t="str">
        <f>IF(L152="","",O151)</f>
        <v>nmol/l</v>
      </c>
      <c r="P152" s="224"/>
      <c r="Q152" s="224"/>
      <c r="R152" s="21"/>
      <c r="S152" s="204"/>
      <c r="T152" s="205"/>
      <c r="U152" s="20"/>
      <c r="V152" s="220" t="str">
        <f>IF(AD152="","","Standardabweichung")</f>
        <v>Standardabweichung</v>
      </c>
      <c r="W152" s="220"/>
      <c r="X152" s="220"/>
      <c r="Y152" s="220"/>
      <c r="Z152" s="220"/>
      <c r="AA152" s="220"/>
      <c r="AB152" s="220"/>
      <c r="AC152" s="220"/>
      <c r="AD152" s="221">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3.53</v>
      </c>
      <c r="AE152" s="221"/>
      <c r="AF152" s="221"/>
      <c r="AG152" s="224" t="str">
        <f>IF(AD152="","",AG151)</f>
        <v>nmol/l</v>
      </c>
      <c r="AH152" s="224"/>
      <c r="AI152" s="224"/>
      <c r="AJ152" s="17"/>
      <c r="AK152" s="212"/>
      <c r="AL152" s="213"/>
      <c r="AM152" s="20"/>
      <c r="AN152" s="220" t="str">
        <f>IF(AV152="","","Standardabweichung")</f>
        <v/>
      </c>
      <c r="AO152" s="220"/>
      <c r="AP152" s="220"/>
      <c r="AQ152" s="220"/>
      <c r="AR152" s="220"/>
      <c r="AS152" s="220"/>
      <c r="AT152" s="220"/>
      <c r="AU152" s="220"/>
      <c r="AV152" s="221" t="str">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W152" s="221"/>
      <c r="AX152" s="221"/>
      <c r="AY152" s="224" t="str">
        <f>IF(AV152="","",AY151)</f>
        <v/>
      </c>
      <c r="AZ152" s="224"/>
      <c r="BA152" s="224"/>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222" t="s">
        <v>36</v>
      </c>
      <c r="C153" s="222"/>
      <c r="D153" s="223" t="str">
        <f>IF(AND($V$4="Eine Vorlage zur Zielwertüberwachung",NOT(O153="")),"errechneter Mittelwert:","")</f>
        <v/>
      </c>
      <c r="E153" s="223"/>
      <c r="F153" s="223"/>
      <c r="G153" s="223"/>
      <c r="H153" s="223"/>
      <c r="I153" s="223"/>
      <c r="J153" s="223"/>
      <c r="K153" s="223"/>
      <c r="L153" s="223"/>
      <c r="M153" s="223"/>
      <c r="N153" s="223"/>
      <c r="O153" s="228" t="str" cm="1">
        <f t="array" ref="O153">IF(OR(AND(B157:B181=""),NOT($V$4="Eine Vorlage zur Zielwertüberwachung")),"",ROUND(AVERAGE(B157:B181),IF(B156="0 Komastellen",0,IF(B156="1 Komastelle",1,IF(B156="2 Komastellen",2,IF(B156="3 Komastellen",3,1))))))</f>
        <v/>
      </c>
      <c r="P153" s="228"/>
      <c r="Q153" s="228"/>
      <c r="R153" s="22"/>
      <c r="S153" s="66" t="str">
        <f>IF($V$4="Eine Vorlage zur Zielwertüberwachung","Verwendeter ZW =","")</f>
        <v/>
      </c>
      <c r="T153" s="222" t="s">
        <v>36</v>
      </c>
      <c r="U153" s="222"/>
      <c r="V153" s="223" t="str">
        <f>IF(AND($V$4="Eine Vorlage zur Zielwertüberwachung",NOT(AG153="")),"errechneter Mittelwert:","")</f>
        <v/>
      </c>
      <c r="W153" s="223"/>
      <c r="X153" s="223"/>
      <c r="Y153" s="223"/>
      <c r="Z153" s="223"/>
      <c r="AA153" s="223"/>
      <c r="AB153" s="223"/>
      <c r="AC153" s="223"/>
      <c r="AD153" s="223"/>
      <c r="AE153" s="223"/>
      <c r="AF153" s="223"/>
      <c r="AG153" s="228" t="str" cm="1">
        <f t="array" ref="AG153">IF(OR(AND(T157:T181=""),NOT($V$4="Eine Vorlage zur Zielwertüberwachung")),"",ROUND(AVERAGE(T157:T181),IF(T156="0 Komastellen",0,IF(T156="1 Komastelle",1,IF(T156="2 Komastellen",2,IF(T156="3 Komastellen",3,1))))))</f>
        <v/>
      </c>
      <c r="AH153" s="228"/>
      <c r="AI153" s="228"/>
      <c r="AK153" s="66" t="str">
        <f>IF($V$4="Eine Vorlage zur Zielwertüberwachung","Verwendeter ZW =","")</f>
        <v/>
      </c>
      <c r="AL153" s="222" t="s">
        <v>36</v>
      </c>
      <c r="AM153" s="222"/>
      <c r="AN153" s="223" t="str">
        <f>IF(AND($V$4="Eine Vorlage zur Zielwertüberwachung",NOT(AY153="")),"errechneter Mittelwert:","")</f>
        <v/>
      </c>
      <c r="AO153" s="223"/>
      <c r="AP153" s="223"/>
      <c r="AQ153" s="223"/>
      <c r="AR153" s="223"/>
      <c r="AS153" s="223"/>
      <c r="AT153" s="223"/>
      <c r="AU153" s="223"/>
      <c r="AV153" s="223"/>
      <c r="AW153" s="223"/>
      <c r="AX153" s="223"/>
      <c r="AY153" s="228" t="str" cm="1">
        <f t="array" ref="AY153">IF(OR(AND(AL157:AL181=""),NOT($V$4="Eine Vorlage zur Zielwertüberwachung")),"",ROUND(AVERAGE(AL157:AL181),IF(AL156="0 Komastellen",0,IF(AL156="1 Komastelle",1,IF(AL156="2 Komastellen",2,IF(AL156="3 Komastellen",3,1))))))</f>
        <v/>
      </c>
      <c r="AZ153" s="228"/>
      <c r="BA153" s="228"/>
    </row>
    <row r="154" spans="1:79" x14ac:dyDescent="0.2">
      <c r="A154" s="51" t="s">
        <v>1</v>
      </c>
      <c r="B154" s="45" t="str">
        <f>O151</f>
        <v>nmol/l</v>
      </c>
      <c r="C154" s="46"/>
      <c r="D154" s="198" t="s">
        <v>2</v>
      </c>
      <c r="E154" s="199"/>
      <c r="F154" s="198" t="s">
        <v>3</v>
      </c>
      <c r="G154" s="199"/>
      <c r="H154" s="198" t="s">
        <v>4</v>
      </c>
      <c r="I154" s="199"/>
      <c r="J154" s="200" t="str">
        <f>IF(AND($V$4="Eine Vorlage zur Zielwertüberwachung",B153="errechneter Mw"),"Mw","Zw")</f>
        <v>Zw</v>
      </c>
      <c r="K154" s="199"/>
      <c r="L154" s="200" t="s">
        <v>5</v>
      </c>
      <c r="M154" s="201"/>
      <c r="N154" s="198" t="s">
        <v>6</v>
      </c>
      <c r="O154" s="201"/>
      <c r="P154" s="224" t="s">
        <v>7</v>
      </c>
      <c r="Q154" s="201"/>
      <c r="R154" s="23"/>
      <c r="S154" s="51" t="s">
        <v>1</v>
      </c>
      <c r="T154" s="45" t="str">
        <f>AG151</f>
        <v>nmol/l</v>
      </c>
      <c r="U154" s="46"/>
      <c r="V154" s="198" t="s">
        <v>2</v>
      </c>
      <c r="W154" s="199"/>
      <c r="X154" s="198" t="s">
        <v>3</v>
      </c>
      <c r="Y154" s="199"/>
      <c r="Z154" s="198" t="s">
        <v>4</v>
      </c>
      <c r="AA154" s="199"/>
      <c r="AB154" s="200" t="str">
        <f>IF(AND($V$4="Eine Vorlage zur Zielwertüberwachung",T153="errechneter Mw"),"Mw","Zw")</f>
        <v>Zw</v>
      </c>
      <c r="AC154" s="199"/>
      <c r="AD154" s="200" t="s">
        <v>5</v>
      </c>
      <c r="AE154" s="201"/>
      <c r="AF154" s="198" t="s">
        <v>6</v>
      </c>
      <c r="AG154" s="201"/>
      <c r="AH154" s="224" t="s">
        <v>7</v>
      </c>
      <c r="AI154" s="201"/>
      <c r="AJ154" s="44"/>
      <c r="AK154" s="51" t="s">
        <v>1</v>
      </c>
      <c r="AL154" s="45" t="str">
        <f>AY151</f>
        <v>Einheit</v>
      </c>
      <c r="AM154" s="46"/>
      <c r="AN154" s="198" t="s">
        <v>2</v>
      </c>
      <c r="AO154" s="199"/>
      <c r="AP154" s="198" t="s">
        <v>3</v>
      </c>
      <c r="AQ154" s="199"/>
      <c r="AR154" s="198" t="s">
        <v>4</v>
      </c>
      <c r="AS154" s="199"/>
      <c r="AT154" s="200" t="str">
        <f>IF(AND($V$4="Eine Vorlage zur Zielwertüberwachung",AL153="errechneter Mw"),"Mw","Zw")</f>
        <v>Zw</v>
      </c>
      <c r="AU154" s="199"/>
      <c r="AV154" s="200" t="s">
        <v>5</v>
      </c>
      <c r="AW154" s="201"/>
      <c r="AX154" s="198" t="s">
        <v>6</v>
      </c>
      <c r="AY154" s="201"/>
      <c r="AZ154" s="224" t="s">
        <v>7</v>
      </c>
      <c r="BA154" s="201"/>
      <c r="BC154" s="165" t="s">
        <v>263</v>
      </c>
      <c r="BD154" s="166"/>
    </row>
    <row r="155" spans="1:79" x14ac:dyDescent="0.2">
      <c r="A155" s="47" t="s">
        <v>10</v>
      </c>
      <c r="B155" s="50" t="s">
        <v>28</v>
      </c>
      <c r="C155" s="46"/>
      <c r="D155" s="182">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61.14</v>
      </c>
      <c r="E155" s="181"/>
      <c r="F155" s="180">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66.240000000000009</v>
      </c>
      <c r="G155" s="181"/>
      <c r="H155" s="180">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71.33</v>
      </c>
      <c r="I155" s="181"/>
      <c r="J155" s="182"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76.42</v>
      </c>
      <c r="K155" s="181"/>
      <c r="L155" s="180">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81.510000000000005</v>
      </c>
      <c r="M155" s="181"/>
      <c r="N155" s="226">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86.6</v>
      </c>
      <c r="O155" s="227"/>
      <c r="P155" s="226">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91.7</v>
      </c>
      <c r="Q155" s="227"/>
      <c r="R155" s="43"/>
      <c r="S155" s="47" t="s">
        <v>10</v>
      </c>
      <c r="T155" s="50" t="s">
        <v>28</v>
      </c>
      <c r="U155" s="46"/>
      <c r="V155" s="182">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42.41</v>
      </c>
      <c r="W155" s="181"/>
      <c r="X155" s="180">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45.949999999999996</v>
      </c>
      <c r="Y155" s="181"/>
      <c r="Z155" s="180">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49.48</v>
      </c>
      <c r="AA155" s="181"/>
      <c r="AB155" s="182"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53.01</v>
      </c>
      <c r="AC155" s="181"/>
      <c r="AD155" s="180">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56.54</v>
      </c>
      <c r="AE155" s="181"/>
      <c r="AF155" s="180">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60.07</v>
      </c>
      <c r="AG155" s="181"/>
      <c r="AH155" s="180">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63.61</v>
      </c>
      <c r="AI155" s="181"/>
      <c r="AJ155" s="44"/>
      <c r="AK155" s="47" t="s">
        <v>10</v>
      </c>
      <c r="AL155" s="50" t="s">
        <v>28</v>
      </c>
      <c r="AM155" s="46"/>
      <c r="AN155" s="182"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O155" s="181"/>
      <c r="AP155" s="180"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Q155" s="181"/>
      <c r="AR155" s="180"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S155" s="181"/>
      <c r="AT155" s="182" t="str"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
      </c>
      <c r="AU155" s="181"/>
      <c r="AV155" s="180"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W155" s="181"/>
      <c r="AX155" s="180"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Y155" s="181"/>
      <c r="AZ155" s="180"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BA155" s="181"/>
      <c r="BC155" s="167"/>
      <c r="BD155" s="168"/>
    </row>
    <row r="156" spans="1:79" x14ac:dyDescent="0.2">
      <c r="A156" s="54" t="str">
        <f>IF(AND(NOT($V$4=""),OR(B156="",B156="Auswahl")),"Runden auf:","")</f>
        <v/>
      </c>
      <c r="B156" s="57" t="s">
        <v>41</v>
      </c>
      <c r="C156" s="19"/>
      <c r="D156" s="26"/>
      <c r="E156" s="27"/>
      <c r="F156" s="26"/>
      <c r="G156" s="27"/>
      <c r="H156" s="26"/>
      <c r="I156" s="27"/>
      <c r="J156" s="26"/>
      <c r="K156" s="27"/>
      <c r="L156" s="26"/>
      <c r="M156" s="27"/>
      <c r="N156" s="26"/>
      <c r="O156" s="27"/>
      <c r="P156" s="26"/>
      <c r="Q156" s="27"/>
      <c r="R156" s="28"/>
      <c r="S156" s="54" t="str">
        <f>IF(AND(NOT($V$4=""),OR(T156="",T156="Auswahl")),"Runden auf:","")</f>
        <v/>
      </c>
      <c r="T156" s="57" t="s">
        <v>41</v>
      </c>
      <c r="U156" s="19"/>
      <c r="V156" s="26"/>
      <c r="W156" s="27"/>
      <c r="X156" s="26"/>
      <c r="Y156" s="27"/>
      <c r="Z156" s="26"/>
      <c r="AA156" s="27"/>
      <c r="AB156" s="26"/>
      <c r="AC156" s="27"/>
      <c r="AD156" s="26"/>
      <c r="AE156" s="27"/>
      <c r="AF156" s="26"/>
      <c r="AG156" s="27"/>
      <c r="AH156" s="26"/>
      <c r="AI156" s="27"/>
      <c r="AJ156" s="19"/>
      <c r="AK156" s="54" t="str">
        <f>IF(AND(NOT($V$4=""),OR(AL156="",AL156="Auswahl")),"Runden auf:","")</f>
        <v>Runden auf:</v>
      </c>
      <c r="AL156" s="57" t="s">
        <v>36</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163"/>
      <c r="BD157" s="164"/>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163"/>
      <c r="BD158" s="164"/>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163"/>
      <c r="BD159" s="164"/>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163"/>
      <c r="BD160" s="164"/>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163"/>
      <c r="BD161" s="164"/>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163"/>
      <c r="BD162" s="164"/>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163"/>
      <c r="BD163" s="164"/>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163"/>
      <c r="BD164" s="164"/>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163"/>
      <c r="BD165" s="164"/>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163"/>
      <c r="BD166" s="164"/>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163"/>
      <c r="BD167" s="164"/>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163"/>
      <c r="BD168" s="164"/>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163"/>
      <c r="BD169" s="164"/>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163"/>
      <c r="BD170" s="164"/>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163"/>
      <c r="BD171" s="164"/>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163"/>
      <c r="BD172" s="164"/>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163"/>
      <c r="BD173" s="164"/>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163"/>
      <c r="BD174" s="164"/>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163"/>
      <c r="BD175" s="164"/>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163"/>
      <c r="BD176" s="164"/>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163"/>
      <c r="BD177" s="164"/>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163"/>
      <c r="BD178" s="164"/>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163"/>
      <c r="BD179" s="164"/>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163"/>
      <c r="BD180" s="164"/>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163"/>
      <c r="BD181" s="164"/>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190" t="s">
        <v>188</v>
      </c>
      <c r="B185" s="191"/>
      <c r="C185" s="20"/>
      <c r="D185" s="214" t="s">
        <v>0</v>
      </c>
      <c r="E185" s="215"/>
      <c r="F185" s="215"/>
      <c r="G185" s="215"/>
      <c r="H185" s="215"/>
      <c r="I185" s="215"/>
      <c r="J185" s="215"/>
      <c r="K185" s="215"/>
      <c r="L185" s="215"/>
      <c r="M185" s="216"/>
      <c r="N185" s="188">
        <f>IFERROR(VLOOKUP(A185,'Qualabtoleranzen&amp;Einheiten'!$B$6:$E$200,2,FALSE),"")</f>
        <v>0.2</v>
      </c>
      <c r="O185" s="188"/>
      <c r="P185" s="188"/>
      <c r="Q185" s="189"/>
      <c r="R185" s="21"/>
      <c r="S185" s="190" t="s">
        <v>188</v>
      </c>
      <c r="T185" s="191"/>
      <c r="U185" s="20"/>
      <c r="V185" s="214" t="s">
        <v>0</v>
      </c>
      <c r="W185" s="215"/>
      <c r="X185" s="215"/>
      <c r="Y185" s="215"/>
      <c r="Z185" s="215"/>
      <c r="AA185" s="215"/>
      <c r="AB185" s="215"/>
      <c r="AC185" s="215"/>
      <c r="AD185" s="215"/>
      <c r="AE185" s="216"/>
      <c r="AF185" s="188">
        <f>IFERROR(VLOOKUP(S185,'Qualabtoleranzen&amp;Einheiten'!$B$6:$E$200,2,FALSE),"")</f>
        <v>0.2</v>
      </c>
      <c r="AG185" s="188"/>
      <c r="AH185" s="188"/>
      <c r="AI185" s="189"/>
      <c r="AK185" s="190" t="s">
        <v>9</v>
      </c>
      <c r="AL185" s="191"/>
      <c r="AM185" s="20"/>
      <c r="AN185" s="214" t="s">
        <v>0</v>
      </c>
      <c r="AO185" s="215"/>
      <c r="AP185" s="215"/>
      <c r="AQ185" s="215"/>
      <c r="AR185" s="215"/>
      <c r="AS185" s="215"/>
      <c r="AT185" s="215"/>
      <c r="AU185" s="215"/>
      <c r="AV185" s="215"/>
      <c r="AW185" s="216"/>
      <c r="AX185" s="188" t="str">
        <f>IFERROR(VLOOKUP(AK185,'Qualabtoleranzen&amp;Einheiten'!$B$6:$E$200,2,FALSE),"")</f>
        <v/>
      </c>
      <c r="AY185" s="188"/>
      <c r="AZ185" s="188"/>
      <c r="BA185" s="189"/>
    </row>
    <row r="186" spans="1:79" ht="12.75" customHeight="1" x14ac:dyDescent="0.2">
      <c r="A186" s="192"/>
      <c r="B186" s="193"/>
      <c r="C186" s="20"/>
      <c r="D186" s="214" t="s">
        <v>8</v>
      </c>
      <c r="E186" s="215"/>
      <c r="F186" s="215"/>
      <c r="G186" s="215"/>
      <c r="H186" s="215"/>
      <c r="I186" s="215"/>
      <c r="J186" s="215"/>
      <c r="K186" s="215"/>
      <c r="L186" s="215"/>
      <c r="M186" s="216"/>
      <c r="N186" s="194">
        <f>IFERROR(VLOOKUP(A185,'Qualabtoleranzen&amp;Einheiten'!$B$6:$E$200,3,FALSE),"")</f>
        <v>0.2</v>
      </c>
      <c r="O186" s="194"/>
      <c r="P186" s="194"/>
      <c r="Q186" s="195"/>
      <c r="R186" s="21"/>
      <c r="S186" s="192"/>
      <c r="T186" s="193"/>
      <c r="U186" s="20"/>
      <c r="V186" s="214" t="s">
        <v>8</v>
      </c>
      <c r="W186" s="215"/>
      <c r="X186" s="215"/>
      <c r="Y186" s="215"/>
      <c r="Z186" s="215"/>
      <c r="AA186" s="215"/>
      <c r="AB186" s="215"/>
      <c r="AC186" s="215"/>
      <c r="AD186" s="215"/>
      <c r="AE186" s="216"/>
      <c r="AF186" s="194">
        <f>IFERROR(VLOOKUP(S185,'Qualabtoleranzen&amp;Einheiten'!$B$6:$E$200,3,FALSE),"")</f>
        <v>0.2</v>
      </c>
      <c r="AG186" s="194"/>
      <c r="AH186" s="194"/>
      <c r="AI186" s="195"/>
      <c r="AK186" s="192"/>
      <c r="AL186" s="193"/>
      <c r="AM186" s="20"/>
      <c r="AN186" s="214" t="s">
        <v>8</v>
      </c>
      <c r="AO186" s="215"/>
      <c r="AP186" s="215"/>
      <c r="AQ186" s="215"/>
      <c r="AR186" s="215"/>
      <c r="AS186" s="215"/>
      <c r="AT186" s="215"/>
      <c r="AU186" s="215"/>
      <c r="AV186" s="215"/>
      <c r="AW186" s="216"/>
      <c r="AX186" s="194" t="str">
        <f>IFERROR(VLOOKUP(AK185,'Qualabtoleranzen&amp;Einheiten'!$B$6:$E$200,3,FALSE),"")</f>
        <v/>
      </c>
      <c r="AY186" s="194"/>
      <c r="AZ186" s="194"/>
      <c r="BA186" s="195"/>
    </row>
    <row r="187" spans="1:79" s="24" customFormat="1" ht="12.75" customHeight="1" x14ac:dyDescent="0.2">
      <c r="A187" s="202" t="s">
        <v>276</v>
      </c>
      <c r="B187" s="203"/>
      <c r="C187" s="20"/>
      <c r="D187" s="217" t="str">
        <f>IF(AND($V$4="Eine Vorlage zur Zielwertermittlung",NOT(L187="----------")),"neuer Zielwert",IF(NOT($V$4="Eine Vorlage zur Zielwertermittlung"),"Zielwert",""))</f>
        <v>Zielwert</v>
      </c>
      <c r="E187" s="218"/>
      <c r="F187" s="218"/>
      <c r="G187" s="218"/>
      <c r="H187" s="218"/>
      <c r="I187" s="218"/>
      <c r="J187" s="218"/>
      <c r="K187" s="219"/>
      <c r="L187" s="225">
        <v>252</v>
      </c>
      <c r="M187" s="225"/>
      <c r="N187" s="225"/>
      <c r="O187" s="207" t="str">
        <f>IFERROR(VLOOKUP(A185,'Qualabtoleranzen&amp;Einheiten'!$B$6:$E$200,4,FALSE),"Einheit")</f>
        <v>nmol/l</v>
      </c>
      <c r="P187" s="208"/>
      <c r="Q187" s="209"/>
      <c r="R187" s="21"/>
      <c r="S187" s="202" t="s">
        <v>278</v>
      </c>
      <c r="T187" s="203"/>
      <c r="U187" s="20"/>
      <c r="V187" s="217" t="str">
        <f>IF(AND($V$4="Eine Vorlage zur Zielwertermittlung",NOT(AD187="----------")),"neuer Zielwert",IF(NOT($V$4="Eine Vorlage zur Zielwertermittlung"),"Zielwert",""))</f>
        <v>Zielwert</v>
      </c>
      <c r="W187" s="218"/>
      <c r="X187" s="218"/>
      <c r="Y187" s="218"/>
      <c r="Z187" s="218"/>
      <c r="AA187" s="218"/>
      <c r="AB187" s="218"/>
      <c r="AC187" s="219"/>
      <c r="AD187" s="206">
        <v>177.56</v>
      </c>
      <c r="AE187" s="206"/>
      <c r="AF187" s="206"/>
      <c r="AG187" s="207" t="str">
        <f>IFERROR(VLOOKUP(S185,'Qualabtoleranzen&amp;Einheiten'!$B$6:$E$200,4,FALSE),"Einheit")</f>
        <v>nmol/l</v>
      </c>
      <c r="AH187" s="208"/>
      <c r="AI187" s="209"/>
      <c r="AJ187" s="17"/>
      <c r="AK187" s="210" t="s">
        <v>30</v>
      </c>
      <c r="AL187" s="211"/>
      <c r="AM187" s="20"/>
      <c r="AN187" s="217" t="str">
        <f>IF(AND($V$4="Eine Vorlage zur Zielwertermittlung",NOT(AV187="----------")),"neuer Zielwert",IF(NOT($V$4="Eine Vorlage zur Zielwertermittlung"),"Zielwert",""))</f>
        <v>Zielwert</v>
      </c>
      <c r="AO187" s="218"/>
      <c r="AP187" s="218"/>
      <c r="AQ187" s="218"/>
      <c r="AR187" s="218"/>
      <c r="AS187" s="218"/>
      <c r="AT187" s="218"/>
      <c r="AU187" s="219"/>
      <c r="AV187" s="206" t="str" cm="1">
        <f t="array" ref="AV187">IF(NOT($V$4="Eine Vorlage zur Zielwertermittlung"),"",IF(AND(AL193:AL217="",$V$4="Eine Vorlage zur Zielwertermittlung"),"----------",ROUND(AVERAGE(AL193:AL217),IF(AL192="0 Komastellen",0,IF(AL192="1 Komastelle",1,IF(AL192="2 Komastellen",2,IF(AL192="3 Komastellen",3,1)))))))</f>
        <v/>
      </c>
      <c r="AW187" s="206"/>
      <c r="AX187" s="206"/>
      <c r="AY187" s="207" t="str">
        <f>IFERROR(VLOOKUP(AK185,'Qualabtoleranzen&amp;Einheiten'!$B$6:$E$200,4,FALSE),"Einheit")</f>
        <v>Einheit</v>
      </c>
      <c r="AZ187" s="208"/>
      <c r="BA187" s="209"/>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04"/>
      <c r="B188" s="205"/>
      <c r="C188" s="20"/>
      <c r="D188" s="220" t="str">
        <f>IF(L188="","","Standardabweichung")</f>
        <v>Standardabweichung</v>
      </c>
      <c r="E188" s="220"/>
      <c r="F188" s="220"/>
      <c r="G188" s="220"/>
      <c r="H188" s="220"/>
      <c r="I188" s="220"/>
      <c r="J188" s="220"/>
      <c r="K188" s="220"/>
      <c r="L188" s="221">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16.8</v>
      </c>
      <c r="M188" s="221"/>
      <c r="N188" s="221"/>
      <c r="O188" s="224" t="str">
        <f>IF(L188="","",O187)</f>
        <v>nmol/l</v>
      </c>
      <c r="P188" s="224"/>
      <c r="Q188" s="224"/>
      <c r="R188" s="21"/>
      <c r="S188" s="204"/>
      <c r="T188" s="205"/>
      <c r="U188" s="20"/>
      <c r="V188" s="220" t="str">
        <f>IF(AD188="","","Standardabweichung")</f>
        <v>Standardabweichung</v>
      </c>
      <c r="W188" s="220"/>
      <c r="X188" s="220"/>
      <c r="Y188" s="220"/>
      <c r="Z188" s="220"/>
      <c r="AA188" s="220"/>
      <c r="AB188" s="220"/>
      <c r="AC188" s="220"/>
      <c r="AD188" s="221">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11.84</v>
      </c>
      <c r="AE188" s="221"/>
      <c r="AF188" s="221"/>
      <c r="AG188" s="224" t="str">
        <f>IF(AD188="","",AG187)</f>
        <v>nmol/l</v>
      </c>
      <c r="AH188" s="224"/>
      <c r="AI188" s="224"/>
      <c r="AJ188" s="17"/>
      <c r="AK188" s="212"/>
      <c r="AL188" s="213"/>
      <c r="AM188" s="20"/>
      <c r="AN188" s="220" t="str">
        <f>IF(AV188="","","Standardabweichung")</f>
        <v/>
      </c>
      <c r="AO188" s="220"/>
      <c r="AP188" s="220"/>
      <c r="AQ188" s="220"/>
      <c r="AR188" s="220"/>
      <c r="AS188" s="220"/>
      <c r="AT188" s="220"/>
      <c r="AU188" s="220"/>
      <c r="AV188" s="221" t="str">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88" s="221"/>
      <c r="AX188" s="221"/>
      <c r="AY188" s="224" t="str">
        <f>IF(AV188="","",AY187)</f>
        <v/>
      </c>
      <c r="AZ188" s="224"/>
      <c r="BA188" s="224"/>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222" t="s">
        <v>36</v>
      </c>
      <c r="C189" s="222"/>
      <c r="D189" s="223" t="str">
        <f>IF(AND($V$4="Eine Vorlage zur Zielwertüberwachung",NOT(O189="")),"errechneter Mittelwert:","")</f>
        <v/>
      </c>
      <c r="E189" s="223"/>
      <c r="F189" s="223"/>
      <c r="G189" s="223"/>
      <c r="H189" s="223"/>
      <c r="I189" s="223"/>
      <c r="J189" s="223"/>
      <c r="K189" s="223"/>
      <c r="L189" s="223"/>
      <c r="M189" s="223"/>
      <c r="N189" s="223"/>
      <c r="O189" s="228" t="str" cm="1">
        <f t="array" ref="O189">IF(OR(AND(B193:B217=""),NOT($V$4="Eine Vorlage zur Zielwertüberwachung")),"",ROUND(AVERAGE(B193:B217),IF(B192="0 Komastellen",0,IF(B192="1 Komastelle",1,IF(B192="2 Komastellen",2,IF(B192="3 Komastellen",3,1))))))</f>
        <v/>
      </c>
      <c r="P189" s="228"/>
      <c r="Q189" s="228"/>
      <c r="R189" s="22"/>
      <c r="S189" s="66" t="str">
        <f>IF($V$4="Eine Vorlage zur Zielwertüberwachung","Verwendeter ZW =","")</f>
        <v/>
      </c>
      <c r="T189" s="222" t="s">
        <v>36</v>
      </c>
      <c r="U189" s="222"/>
      <c r="V189" s="223" t="str">
        <f>IF(AND($V$4="Eine Vorlage zur Zielwertüberwachung",NOT(AG189="")),"errechneter Mittelwert:","")</f>
        <v/>
      </c>
      <c r="W189" s="223"/>
      <c r="X189" s="223"/>
      <c r="Y189" s="223"/>
      <c r="Z189" s="223"/>
      <c r="AA189" s="223"/>
      <c r="AB189" s="223"/>
      <c r="AC189" s="223"/>
      <c r="AD189" s="223"/>
      <c r="AE189" s="223"/>
      <c r="AF189" s="223"/>
      <c r="AG189" s="228" t="str" cm="1">
        <f t="array" ref="AG189">IF(OR(AND(T193:T217=""),NOT($V$4="Eine Vorlage zur Zielwertüberwachung")),"",ROUND(AVERAGE(T193:T217),IF(T192="0 Komastellen",0,IF(T192="1 Komastelle",1,IF(T192="2 Komastellen",2,IF(T192="3 Komastellen",3,1))))))</f>
        <v/>
      </c>
      <c r="AH189" s="228"/>
      <c r="AI189" s="228"/>
      <c r="AK189" s="66" t="str">
        <f>IF($V$4="Eine Vorlage zur Zielwertüberwachung","Verwendeter ZW =","")</f>
        <v/>
      </c>
      <c r="AL189" s="222" t="s">
        <v>36</v>
      </c>
      <c r="AM189" s="222"/>
      <c r="AN189" s="223" t="str">
        <f>IF(AND($V$4="Eine Vorlage zur Zielwertüberwachung",NOT(AY189="")),"errechneter Mittelwert:","")</f>
        <v/>
      </c>
      <c r="AO189" s="223"/>
      <c r="AP189" s="223"/>
      <c r="AQ189" s="223"/>
      <c r="AR189" s="223"/>
      <c r="AS189" s="223"/>
      <c r="AT189" s="223"/>
      <c r="AU189" s="223"/>
      <c r="AV189" s="223"/>
      <c r="AW189" s="223"/>
      <c r="AX189" s="223"/>
      <c r="AY189" s="228" t="str" cm="1">
        <f t="array" ref="AY189">IF(OR(AND(AL193:AL217=""),NOT($V$4="Eine Vorlage zur Zielwertüberwachung")),"",ROUND(AVERAGE(AL193:AL217),IF(AL192="0 Komastellen",0,IF(AL192="1 Komastelle",1,IF(AL192="2 Komastellen",2,IF(AL192="3 Komastellen",3,1))))))</f>
        <v/>
      </c>
      <c r="AZ189" s="228"/>
      <c r="BA189" s="228"/>
    </row>
    <row r="190" spans="1:79" x14ac:dyDescent="0.2">
      <c r="A190" s="51" t="s">
        <v>1</v>
      </c>
      <c r="B190" s="45" t="str">
        <f>O187</f>
        <v>nmol/l</v>
      </c>
      <c r="C190" s="46"/>
      <c r="D190" s="198" t="s">
        <v>2</v>
      </c>
      <c r="E190" s="199"/>
      <c r="F190" s="198" t="s">
        <v>3</v>
      </c>
      <c r="G190" s="199"/>
      <c r="H190" s="198" t="s">
        <v>4</v>
      </c>
      <c r="I190" s="199"/>
      <c r="J190" s="200" t="str">
        <f>IF(AND($V$4="Eine Vorlage zur Zielwertüberwachung",B189="errechneter Mw"),"Mw","Zw")</f>
        <v>Zw</v>
      </c>
      <c r="K190" s="199"/>
      <c r="L190" s="200" t="s">
        <v>5</v>
      </c>
      <c r="M190" s="201"/>
      <c r="N190" s="198" t="s">
        <v>6</v>
      </c>
      <c r="O190" s="201"/>
      <c r="P190" s="224" t="s">
        <v>7</v>
      </c>
      <c r="Q190" s="201"/>
      <c r="R190" s="23"/>
      <c r="S190" s="51" t="s">
        <v>1</v>
      </c>
      <c r="T190" s="45" t="str">
        <f>AG187</f>
        <v>nmol/l</v>
      </c>
      <c r="U190" s="46"/>
      <c r="V190" s="198" t="s">
        <v>2</v>
      </c>
      <c r="W190" s="199"/>
      <c r="X190" s="198" t="s">
        <v>3</v>
      </c>
      <c r="Y190" s="199"/>
      <c r="Z190" s="198" t="s">
        <v>4</v>
      </c>
      <c r="AA190" s="199"/>
      <c r="AB190" s="200" t="str">
        <f>IF(AND($V$4="Eine Vorlage zur Zielwertüberwachung",T189="errechneter Mw"),"Mw","Zw")</f>
        <v>Zw</v>
      </c>
      <c r="AC190" s="199"/>
      <c r="AD190" s="200" t="s">
        <v>5</v>
      </c>
      <c r="AE190" s="201"/>
      <c r="AF190" s="198" t="s">
        <v>6</v>
      </c>
      <c r="AG190" s="201"/>
      <c r="AH190" s="224" t="s">
        <v>7</v>
      </c>
      <c r="AI190" s="201"/>
      <c r="AJ190" s="44"/>
      <c r="AK190" s="51" t="s">
        <v>1</v>
      </c>
      <c r="AL190" s="45" t="str">
        <f>AY187</f>
        <v>Einheit</v>
      </c>
      <c r="AM190" s="46"/>
      <c r="AN190" s="198" t="s">
        <v>2</v>
      </c>
      <c r="AO190" s="199"/>
      <c r="AP190" s="198" t="s">
        <v>3</v>
      </c>
      <c r="AQ190" s="199"/>
      <c r="AR190" s="198" t="s">
        <v>4</v>
      </c>
      <c r="AS190" s="199"/>
      <c r="AT190" s="200" t="str">
        <f>IF(AND($V$4="Eine Vorlage zur Zielwertüberwachung",AL189="errechneter Mw"),"Mw","Zw")</f>
        <v>Zw</v>
      </c>
      <c r="AU190" s="199"/>
      <c r="AV190" s="200" t="s">
        <v>5</v>
      </c>
      <c r="AW190" s="201"/>
      <c r="AX190" s="198" t="s">
        <v>6</v>
      </c>
      <c r="AY190" s="201"/>
      <c r="AZ190" s="224" t="s">
        <v>7</v>
      </c>
      <c r="BA190" s="201"/>
      <c r="BC190" s="165" t="s">
        <v>263</v>
      </c>
      <c r="BD190" s="166"/>
    </row>
    <row r="191" spans="1:79" x14ac:dyDescent="0.2">
      <c r="A191" s="47" t="s">
        <v>10</v>
      </c>
      <c r="B191" s="50" t="s">
        <v>28</v>
      </c>
      <c r="C191" s="46"/>
      <c r="D191" s="196">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201.6</v>
      </c>
      <c r="E191" s="197"/>
      <c r="F191" s="180">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218.4</v>
      </c>
      <c r="G191" s="181"/>
      <c r="H191" s="180">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235.2</v>
      </c>
      <c r="I191" s="181"/>
      <c r="J191" s="196"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252</v>
      </c>
      <c r="K191" s="197"/>
      <c r="L191" s="180">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268.8</v>
      </c>
      <c r="M191" s="181"/>
      <c r="N191" s="180">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285.60000000000002</v>
      </c>
      <c r="O191" s="181"/>
      <c r="P191" s="180">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302.39999999999998</v>
      </c>
      <c r="Q191" s="181"/>
      <c r="R191" s="43"/>
      <c r="S191" s="47" t="s">
        <v>10</v>
      </c>
      <c r="T191" s="50" t="s">
        <v>28</v>
      </c>
      <c r="U191" s="46"/>
      <c r="V191" s="182">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142.04999999999998</v>
      </c>
      <c r="W191" s="181"/>
      <c r="X191" s="180">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153.88999999999999</v>
      </c>
      <c r="Y191" s="181"/>
      <c r="Z191" s="180">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165.73</v>
      </c>
      <c r="AA191" s="181"/>
      <c r="AB191" s="182"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177.56</v>
      </c>
      <c r="AC191" s="181"/>
      <c r="AD191" s="180">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189.39</v>
      </c>
      <c r="AE191" s="181"/>
      <c r="AF191" s="180">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201.23</v>
      </c>
      <c r="AG191" s="181"/>
      <c r="AH191" s="180">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213.07</v>
      </c>
      <c r="AI191" s="181"/>
      <c r="AJ191" s="44"/>
      <c r="AK191" s="47" t="s">
        <v>10</v>
      </c>
      <c r="AL191" s="50" t="s">
        <v>28</v>
      </c>
      <c r="AM191" s="46"/>
      <c r="AN191" s="182"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O191" s="181"/>
      <c r="AP191" s="180"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Q191" s="181"/>
      <c r="AR191" s="180"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S191" s="181"/>
      <c r="AT191" s="182" t="str"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
      </c>
      <c r="AU191" s="181"/>
      <c r="AV191" s="180"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91" s="181"/>
      <c r="AX191" s="180"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Y191" s="181"/>
      <c r="AZ191" s="180"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BA191" s="181"/>
      <c r="BC191" s="167"/>
      <c r="BD191" s="168"/>
    </row>
    <row r="192" spans="1:79" x14ac:dyDescent="0.2">
      <c r="A192" s="54" t="str">
        <f>IF(AND(NOT($V$4=""),OR(B192="",B192="Auswahl")),"Runden auf:","")</f>
        <v/>
      </c>
      <c r="B192" s="57" t="s">
        <v>41</v>
      </c>
      <c r="C192" s="19"/>
      <c r="D192" s="26"/>
      <c r="E192" s="27"/>
      <c r="F192" s="26"/>
      <c r="G192" s="27"/>
      <c r="H192" s="26"/>
      <c r="I192" s="27"/>
      <c r="J192" s="26"/>
      <c r="K192" s="27"/>
      <c r="L192" s="26"/>
      <c r="M192" s="27"/>
      <c r="N192" s="26"/>
      <c r="O192" s="27"/>
      <c r="P192" s="26"/>
      <c r="Q192" s="27"/>
      <c r="R192" s="28"/>
      <c r="S192" s="54" t="str">
        <f>IF(AND(NOT($V$4=""),OR(T192="",T192="Auswahl")),"Runden auf:","")</f>
        <v/>
      </c>
      <c r="T192" s="57" t="s">
        <v>41</v>
      </c>
      <c r="U192" s="19"/>
      <c r="V192" s="26"/>
      <c r="W192" s="27"/>
      <c r="X192" s="26"/>
      <c r="Y192" s="27"/>
      <c r="Z192" s="26"/>
      <c r="AA192" s="27"/>
      <c r="AB192" s="26"/>
      <c r="AC192" s="27"/>
      <c r="AD192" s="26"/>
      <c r="AE192" s="27"/>
      <c r="AF192" s="26"/>
      <c r="AG192" s="27"/>
      <c r="AH192" s="26"/>
      <c r="AI192" s="27"/>
      <c r="AJ192" s="19"/>
      <c r="AK192" s="54" t="str">
        <f>IF(AND(NOT($V$4=""),OR(AL192="",AL192="Auswahl")),"Runden auf:","")</f>
        <v>Runden auf:</v>
      </c>
      <c r="AL192" s="57" t="s">
        <v>36</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163"/>
      <c r="BD193" s="164"/>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163"/>
      <c r="BD194" s="164"/>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163"/>
      <c r="BD195" s="164"/>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163"/>
      <c r="BD196" s="164"/>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163"/>
      <c r="BD197" s="164"/>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163"/>
      <c r="BD198" s="164"/>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163"/>
      <c r="BD199" s="164"/>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163"/>
      <c r="BD200" s="164"/>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163"/>
      <c r="BD201" s="164"/>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163"/>
      <c r="BD202" s="164"/>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163"/>
      <c r="BD203" s="164"/>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163"/>
      <c r="BD204" s="164"/>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163"/>
      <c r="BD205" s="164"/>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163"/>
      <c r="BD206" s="164"/>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163"/>
      <c r="BD207" s="164"/>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163"/>
      <c r="BD208" s="164"/>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163"/>
      <c r="BD209" s="164"/>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163"/>
      <c r="BD210" s="164"/>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163"/>
      <c r="BD211" s="164"/>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163"/>
      <c r="BD212" s="164"/>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163"/>
      <c r="BD213" s="164"/>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163"/>
      <c r="BD214" s="164"/>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163"/>
      <c r="BD215" s="164"/>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163"/>
      <c r="BD216" s="164"/>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163"/>
      <c r="BD217" s="164"/>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19"/>
    </row>
    <row r="220" spans="1:79" ht="8.25" customHeight="1" x14ac:dyDescent="0.2">
      <c r="AK220" s="19"/>
      <c r="AL220" s="19"/>
      <c r="AM220" s="19"/>
      <c r="AN220" s="19"/>
      <c r="AO220" s="19"/>
      <c r="AP220" s="19"/>
      <c r="AQ220" s="19"/>
      <c r="AR220" s="19"/>
      <c r="AS220" s="19"/>
      <c r="AT220" s="19"/>
      <c r="AU220" s="19"/>
      <c r="AV220" s="19"/>
      <c r="AW220" s="19"/>
      <c r="AX220" s="19"/>
      <c r="AY220" s="19"/>
      <c r="AZ220" s="19"/>
      <c r="BA220" s="19"/>
    </row>
    <row r="221" spans="1:79" ht="12.75" customHeight="1" x14ac:dyDescent="0.2">
      <c r="A221" s="184" t="s">
        <v>130</v>
      </c>
      <c r="B221" s="185"/>
      <c r="C221" s="20"/>
      <c r="D221" s="214" t="s">
        <v>0</v>
      </c>
      <c r="E221" s="215"/>
      <c r="F221" s="215"/>
      <c r="G221" s="215"/>
      <c r="H221" s="215"/>
      <c r="I221" s="215"/>
      <c r="J221" s="215"/>
      <c r="K221" s="215"/>
      <c r="L221" s="215"/>
      <c r="M221" s="216"/>
      <c r="N221" s="188">
        <f>IFERROR(VLOOKUP(A221,'Qualabtoleranzen&amp;Einheiten'!$B$6:$E$200,2,FALSE),"")</f>
        <v>0.25</v>
      </c>
      <c r="O221" s="188"/>
      <c r="P221" s="188"/>
      <c r="Q221" s="189"/>
      <c r="R221" s="21"/>
      <c r="S221" s="184" t="s">
        <v>130</v>
      </c>
      <c r="T221" s="185"/>
      <c r="U221" s="20"/>
      <c r="V221" s="214" t="s">
        <v>0</v>
      </c>
      <c r="W221" s="215"/>
      <c r="X221" s="215"/>
      <c r="Y221" s="215"/>
      <c r="Z221" s="215"/>
      <c r="AA221" s="215"/>
      <c r="AB221" s="215"/>
      <c r="AC221" s="215"/>
      <c r="AD221" s="215"/>
      <c r="AE221" s="216"/>
      <c r="AF221" s="188">
        <f>IFERROR(VLOOKUP(S221,'Qualabtoleranzen&amp;Einheiten'!$B$6:$E$200,2,FALSE),"")</f>
        <v>0.25</v>
      </c>
      <c r="AG221" s="188"/>
      <c r="AH221" s="188"/>
      <c r="AI221" s="189"/>
      <c r="AK221" s="190" t="s">
        <v>9</v>
      </c>
      <c r="AL221" s="191"/>
      <c r="AM221" s="20"/>
      <c r="AN221" s="214" t="s">
        <v>0</v>
      </c>
      <c r="AO221" s="215"/>
      <c r="AP221" s="215"/>
      <c r="AQ221" s="215"/>
      <c r="AR221" s="215"/>
      <c r="AS221" s="215"/>
      <c r="AT221" s="215"/>
      <c r="AU221" s="215"/>
      <c r="AV221" s="215"/>
      <c r="AW221" s="216"/>
      <c r="AX221" s="188" t="str">
        <f>IFERROR(VLOOKUP(AK221,'Qualabtoleranzen&amp;Einheiten'!$B$6:$E$200,2,FALSE),"")</f>
        <v/>
      </c>
      <c r="AY221" s="188"/>
      <c r="AZ221" s="188"/>
      <c r="BA221" s="189"/>
    </row>
    <row r="222" spans="1:79" ht="12.75" customHeight="1" x14ac:dyDescent="0.2">
      <c r="A222" s="186"/>
      <c r="B222" s="187"/>
      <c r="C222" s="20"/>
      <c r="D222" s="214" t="s">
        <v>8</v>
      </c>
      <c r="E222" s="215"/>
      <c r="F222" s="215"/>
      <c r="G222" s="215"/>
      <c r="H222" s="215"/>
      <c r="I222" s="215"/>
      <c r="J222" s="215"/>
      <c r="K222" s="215"/>
      <c r="L222" s="215"/>
      <c r="M222" s="216"/>
      <c r="N222" s="194">
        <f>IFERROR(VLOOKUP(A221,'Qualabtoleranzen&amp;Einheiten'!$B$6:$E$200,3,FALSE),"")</f>
        <v>0.25</v>
      </c>
      <c r="O222" s="194"/>
      <c r="P222" s="194"/>
      <c r="Q222" s="195"/>
      <c r="R222" s="21"/>
      <c r="S222" s="186"/>
      <c r="T222" s="187"/>
      <c r="U222" s="20"/>
      <c r="V222" s="214" t="s">
        <v>8</v>
      </c>
      <c r="W222" s="215"/>
      <c r="X222" s="215"/>
      <c r="Y222" s="215"/>
      <c r="Z222" s="215"/>
      <c r="AA222" s="215"/>
      <c r="AB222" s="215"/>
      <c r="AC222" s="215"/>
      <c r="AD222" s="215"/>
      <c r="AE222" s="216"/>
      <c r="AF222" s="194">
        <f>IFERROR(VLOOKUP(S221,'Qualabtoleranzen&amp;Einheiten'!$B$6:$E$200,3,FALSE),"")</f>
        <v>0.25</v>
      </c>
      <c r="AG222" s="194"/>
      <c r="AH222" s="194"/>
      <c r="AI222" s="195"/>
      <c r="AK222" s="192"/>
      <c r="AL222" s="193"/>
      <c r="AM222" s="20"/>
      <c r="AN222" s="214" t="s">
        <v>8</v>
      </c>
      <c r="AO222" s="215"/>
      <c r="AP222" s="215"/>
      <c r="AQ222" s="215"/>
      <c r="AR222" s="215"/>
      <c r="AS222" s="215"/>
      <c r="AT222" s="215"/>
      <c r="AU222" s="215"/>
      <c r="AV222" s="215"/>
      <c r="AW222" s="216"/>
      <c r="AX222" s="194" t="str">
        <f>IFERROR(VLOOKUP(AK221,'Qualabtoleranzen&amp;Einheiten'!$B$6:$E$200,3,FALSE),"")</f>
        <v/>
      </c>
      <c r="AY222" s="194"/>
      <c r="AZ222" s="194"/>
      <c r="BA222" s="195"/>
    </row>
    <row r="223" spans="1:79" s="24" customFormat="1" ht="12.75" customHeight="1" x14ac:dyDescent="0.2">
      <c r="A223" s="202" t="s">
        <v>267</v>
      </c>
      <c r="B223" s="203"/>
      <c r="C223" s="20"/>
      <c r="D223" s="217" t="str">
        <f>IF(AND($V$4="Eine Vorlage zur Zielwertermittlung",NOT(L223="----------")),"neuer Zielwert",IF(NOT($V$4="Eine Vorlage zur Zielwertermittlung"),"Zielwert",""))</f>
        <v>Zielwert</v>
      </c>
      <c r="E223" s="218"/>
      <c r="F223" s="218"/>
      <c r="G223" s="218"/>
      <c r="H223" s="218"/>
      <c r="I223" s="218"/>
      <c r="J223" s="218"/>
      <c r="K223" s="219"/>
      <c r="L223" s="206">
        <v>220</v>
      </c>
      <c r="M223" s="206"/>
      <c r="N223" s="206"/>
      <c r="O223" s="207" t="str">
        <f>IFERROR(VLOOKUP(A221,'Qualabtoleranzen&amp;Einheiten'!$B$6:$E$200,4,FALSE),"Einheit")</f>
        <v>mlU/ml</v>
      </c>
      <c r="P223" s="208"/>
      <c r="Q223" s="209"/>
      <c r="R223" s="21"/>
      <c r="S223" s="202" t="s">
        <v>268</v>
      </c>
      <c r="T223" s="203"/>
      <c r="U223" s="20"/>
      <c r="V223" s="217" t="str">
        <f>IF(AND($V$4="Eine Vorlage zur Zielwertermittlung",NOT(AD223="----------")),"neuer Zielwert",IF(NOT($V$4="Eine Vorlage zur Zielwertermittlung"),"Zielwert",""))</f>
        <v>Zielwert</v>
      </c>
      <c r="W223" s="218"/>
      <c r="X223" s="218"/>
      <c r="Y223" s="218"/>
      <c r="Z223" s="218"/>
      <c r="AA223" s="218"/>
      <c r="AB223" s="218"/>
      <c r="AC223" s="219"/>
      <c r="AD223" s="206">
        <v>2015</v>
      </c>
      <c r="AE223" s="206"/>
      <c r="AF223" s="206"/>
      <c r="AG223" s="207" t="str">
        <f>IFERROR(VLOOKUP(S221,'Qualabtoleranzen&amp;Einheiten'!$B$6:$E$200,4,FALSE),"Einheit")</f>
        <v>mlU/ml</v>
      </c>
      <c r="AH223" s="208"/>
      <c r="AI223" s="209"/>
      <c r="AJ223" s="17"/>
      <c r="AK223" s="210" t="s">
        <v>30</v>
      </c>
      <c r="AL223" s="211"/>
      <c r="AM223" s="20"/>
      <c r="AN223" s="217" t="str">
        <f>IF(AND($V$4="Eine Vorlage zur Zielwertermittlung",NOT(AV223="----------")),"neuer Zielwert",IF(NOT($V$4="Eine Vorlage zur Zielwertermittlung"),"Zielwert",""))</f>
        <v>Zielwert</v>
      </c>
      <c r="AO223" s="218"/>
      <c r="AP223" s="218"/>
      <c r="AQ223" s="218"/>
      <c r="AR223" s="218"/>
      <c r="AS223" s="218"/>
      <c r="AT223" s="218"/>
      <c r="AU223" s="219"/>
      <c r="AV223" s="206" t="str" cm="1">
        <f t="array" ref="AV223">IF(NOT($V$4="Eine Vorlage zur Zielwertermittlung"),"",IF(AND(AL229:AL253="",$V$4="Eine Vorlage zur Zielwertermittlung"),"----------",ROUND(AVERAGE(AL229:AL253),IF(AL228="0 Komastellen",0,IF(AL228="1 Komastelle",1,IF(AL228="2 Komastellen",2,IF(AL228="3 Komastellen",3,1)))))))</f>
        <v/>
      </c>
      <c r="AW223" s="206"/>
      <c r="AX223" s="206"/>
      <c r="AY223" s="207" t="str">
        <f>IFERROR(VLOOKUP(AK221,'Qualabtoleranzen&amp;Einheiten'!$B$6:$E$200,4,FALSE),"Einheit")</f>
        <v>Einheit</v>
      </c>
      <c r="AZ223" s="208"/>
      <c r="BA223" s="209"/>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04"/>
      <c r="B224" s="205"/>
      <c r="C224" s="20"/>
      <c r="D224" s="220" t="str">
        <f>IF(L224="","","Standardabweichung")</f>
        <v>Standardabweichung</v>
      </c>
      <c r="E224" s="220"/>
      <c r="F224" s="220"/>
      <c r="G224" s="220"/>
      <c r="H224" s="220"/>
      <c r="I224" s="220"/>
      <c r="J224" s="220"/>
      <c r="K224" s="220"/>
      <c r="L224" s="221">
        <f>IF(J227="","",ROUND(IF(AND($V$4="Eine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18</v>
      </c>
      <c r="M224" s="221"/>
      <c r="N224" s="221"/>
      <c r="O224" s="224" t="str">
        <f>IF(L224="","",O223)</f>
        <v>mlU/ml</v>
      </c>
      <c r="P224" s="224"/>
      <c r="Q224" s="224"/>
      <c r="R224" s="21"/>
      <c r="S224" s="204"/>
      <c r="T224" s="205"/>
      <c r="U224" s="20"/>
      <c r="V224" s="220" t="str">
        <f>IF(AD224="","","Standardabweichung")</f>
        <v>Standardabweichung</v>
      </c>
      <c r="W224" s="220"/>
      <c r="X224" s="220"/>
      <c r="Y224" s="220"/>
      <c r="Z224" s="220"/>
      <c r="AA224" s="220"/>
      <c r="AB224" s="220"/>
      <c r="AC224" s="220"/>
      <c r="AD224" s="221">
        <f>IF(AB227="","",ROUND(IF(AND($V$4="Eine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168</v>
      </c>
      <c r="AE224" s="221"/>
      <c r="AF224" s="221"/>
      <c r="AG224" s="224" t="str">
        <f>IF(AD224="","",AG223)</f>
        <v>mlU/ml</v>
      </c>
      <c r="AH224" s="224"/>
      <c r="AI224" s="224"/>
      <c r="AJ224" s="17"/>
      <c r="AK224" s="212"/>
      <c r="AL224" s="213"/>
      <c r="AM224" s="20"/>
      <c r="AN224" s="220" t="str">
        <f>IF(AV224="","","Standardabweichung")</f>
        <v/>
      </c>
      <c r="AO224" s="220"/>
      <c r="AP224" s="220"/>
      <c r="AQ224" s="220"/>
      <c r="AR224" s="220"/>
      <c r="AS224" s="220"/>
      <c r="AT224" s="220"/>
      <c r="AU224" s="220"/>
      <c r="AV224" s="221" t="str">
        <f>IF(AT227="","",ROUND(IF(AND($V$4="Eine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W224" s="221"/>
      <c r="AX224" s="221"/>
      <c r="AY224" s="224" t="str">
        <f>IF(AV224="","",AY223)</f>
        <v/>
      </c>
      <c r="AZ224" s="224"/>
      <c r="BA224" s="224"/>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66" t="str">
        <f>IF($V$4="Eine Vorlage zur Zielwertüberwachung","Verwendeter ZW =","")</f>
        <v/>
      </c>
      <c r="B225" s="222" t="s">
        <v>36</v>
      </c>
      <c r="C225" s="222"/>
      <c r="D225" s="223" t="str">
        <f>IF(AND($V$4="Eine Vorlage zur Zielwertüberwachung",NOT(O225="")),"errechneter Mittelwert:","")</f>
        <v/>
      </c>
      <c r="E225" s="223"/>
      <c r="F225" s="223"/>
      <c r="G225" s="223"/>
      <c r="H225" s="223"/>
      <c r="I225" s="223"/>
      <c r="J225" s="223"/>
      <c r="K225" s="223"/>
      <c r="L225" s="223"/>
      <c r="M225" s="223"/>
      <c r="N225" s="223"/>
      <c r="O225" s="228" t="str" cm="1">
        <f t="array" ref="O225">IF(OR(AND(B229:B253=""),NOT($V$4="Eine Vorlage zur Zielwertüberwachung")),"",ROUND(AVERAGE(B229:B253),IF(B228="0 Komastellen",0,IF(B228="1 Komastelle",1,IF(B228="2 Komastellen",2,IF(B228="3 Komastellen",3,1))))))</f>
        <v/>
      </c>
      <c r="P225" s="228"/>
      <c r="Q225" s="228"/>
      <c r="R225" s="22"/>
      <c r="S225" s="66" t="str">
        <f>IF($V$4="Eine Vorlage zur Zielwertüberwachung","Verwendeter ZW =","")</f>
        <v/>
      </c>
      <c r="T225" s="222" t="s">
        <v>36</v>
      </c>
      <c r="U225" s="222"/>
      <c r="V225" s="223" t="str">
        <f>IF(AND($V$4="Eine Vorlage zur Zielwertüberwachung",NOT(AG225="")),"errechneter Mittelwert:","")</f>
        <v/>
      </c>
      <c r="W225" s="223"/>
      <c r="X225" s="223"/>
      <c r="Y225" s="223"/>
      <c r="Z225" s="223"/>
      <c r="AA225" s="223"/>
      <c r="AB225" s="223"/>
      <c r="AC225" s="223"/>
      <c r="AD225" s="223"/>
      <c r="AE225" s="223"/>
      <c r="AF225" s="223"/>
      <c r="AG225" s="228" t="str" cm="1">
        <f t="array" ref="AG225">IF(OR(AND(T229:T253=""),NOT($V$4="Eine Vorlage zur Zielwertüberwachung")),"",ROUND(AVERAGE(T229:T253),IF(T228="0 Komastellen",0,IF(T228="1 Komastelle",1,IF(T228="2 Komastellen",2,IF(T228="3 Komastellen",3,1))))))</f>
        <v/>
      </c>
      <c r="AH225" s="228"/>
      <c r="AI225" s="228"/>
      <c r="AK225" s="66" t="str">
        <f>IF($V$4="Eine Vorlage zur Zielwertüberwachung","Verwendeter ZW =","")</f>
        <v/>
      </c>
      <c r="AL225" s="222" t="s">
        <v>36</v>
      </c>
      <c r="AM225" s="222"/>
      <c r="AN225" s="223" t="str">
        <f>IF(AND($V$4="Eine Vorlage zur Zielwertüberwachung",NOT(AY225="")),"errechneter Mittelwert:","")</f>
        <v/>
      </c>
      <c r="AO225" s="223"/>
      <c r="AP225" s="223"/>
      <c r="AQ225" s="223"/>
      <c r="AR225" s="223"/>
      <c r="AS225" s="223"/>
      <c r="AT225" s="223"/>
      <c r="AU225" s="223"/>
      <c r="AV225" s="223"/>
      <c r="AW225" s="223"/>
      <c r="AX225" s="223"/>
      <c r="AY225" s="228" t="str" cm="1">
        <f t="array" ref="AY225">IF(OR(AND(AL229:AL253=""),NOT($V$4="Eine Vorlage zur Zielwertüberwachung")),"",ROUND(AVERAGE(AL229:AL253),IF(AL228="0 Komastellen",0,IF(AL228="1 Komastelle",1,IF(AL228="2 Komastellen",2,IF(AL228="3 Komastellen",3,1))))))</f>
        <v/>
      </c>
      <c r="AZ225" s="228"/>
      <c r="BA225" s="228"/>
    </row>
    <row r="226" spans="1:56" x14ac:dyDescent="0.2">
      <c r="A226" s="51" t="s">
        <v>1</v>
      </c>
      <c r="B226" s="45" t="str">
        <f>O223</f>
        <v>mlU/ml</v>
      </c>
      <c r="C226" s="46"/>
      <c r="D226" s="198" t="s">
        <v>2</v>
      </c>
      <c r="E226" s="199"/>
      <c r="F226" s="198" t="s">
        <v>3</v>
      </c>
      <c r="G226" s="199"/>
      <c r="H226" s="198" t="s">
        <v>4</v>
      </c>
      <c r="I226" s="199"/>
      <c r="J226" s="200" t="str">
        <f>IF(AND($V$4="Eine Vorlage zur Zielwertüberwachung",B225="errechneter Mw"),"Mw","Zw")</f>
        <v>Zw</v>
      </c>
      <c r="K226" s="199"/>
      <c r="L226" s="200" t="s">
        <v>5</v>
      </c>
      <c r="M226" s="201"/>
      <c r="N226" s="198" t="s">
        <v>6</v>
      </c>
      <c r="O226" s="201"/>
      <c r="P226" s="224" t="s">
        <v>7</v>
      </c>
      <c r="Q226" s="201"/>
      <c r="R226" s="23"/>
      <c r="S226" s="51" t="s">
        <v>1</v>
      </c>
      <c r="T226" s="45" t="str">
        <f>AG223</f>
        <v>mlU/ml</v>
      </c>
      <c r="U226" s="46"/>
      <c r="V226" s="198" t="s">
        <v>2</v>
      </c>
      <c r="W226" s="199"/>
      <c r="X226" s="198" t="s">
        <v>3</v>
      </c>
      <c r="Y226" s="199"/>
      <c r="Z226" s="198" t="s">
        <v>4</v>
      </c>
      <c r="AA226" s="199"/>
      <c r="AB226" s="200" t="str">
        <f>IF(AND($V$4="Eine Vorlage zur Zielwertüberwachung",T225="errechneter Mw"),"Mw","Zw")</f>
        <v>Zw</v>
      </c>
      <c r="AC226" s="199"/>
      <c r="AD226" s="200" t="s">
        <v>5</v>
      </c>
      <c r="AE226" s="201"/>
      <c r="AF226" s="198" t="s">
        <v>6</v>
      </c>
      <c r="AG226" s="201"/>
      <c r="AH226" s="224" t="s">
        <v>7</v>
      </c>
      <c r="AI226" s="201"/>
      <c r="AJ226" s="44"/>
      <c r="AK226" s="51" t="s">
        <v>1</v>
      </c>
      <c r="AL226" s="45" t="str">
        <f>AY223</f>
        <v>Einheit</v>
      </c>
      <c r="AM226" s="46"/>
      <c r="AN226" s="198" t="s">
        <v>2</v>
      </c>
      <c r="AO226" s="199"/>
      <c r="AP226" s="198" t="s">
        <v>3</v>
      </c>
      <c r="AQ226" s="199"/>
      <c r="AR226" s="198" t="s">
        <v>4</v>
      </c>
      <c r="AS226" s="199"/>
      <c r="AT226" s="200" t="str">
        <f>IF(AND($V$4="Eine Vorlage zur Zielwertüberwachung",AL225="errechneter Mw"),"Mw","Zw")</f>
        <v>Zw</v>
      </c>
      <c r="AU226" s="199"/>
      <c r="AV226" s="200" t="s">
        <v>5</v>
      </c>
      <c r="AW226" s="201"/>
      <c r="AX226" s="198" t="s">
        <v>6</v>
      </c>
      <c r="AY226" s="201"/>
      <c r="AZ226" s="224" t="s">
        <v>7</v>
      </c>
      <c r="BA226" s="201"/>
      <c r="BC226" s="165" t="s">
        <v>263</v>
      </c>
      <c r="BD226" s="166"/>
    </row>
    <row r="227" spans="1:56" x14ac:dyDescent="0.2">
      <c r="A227" s="47" t="s">
        <v>10</v>
      </c>
      <c r="B227" s="50" t="s">
        <v>28</v>
      </c>
      <c r="C227" s="46"/>
      <c r="D227" s="182">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165</v>
      </c>
      <c r="E227" s="183"/>
      <c r="F227" s="180">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184</v>
      </c>
      <c r="G227" s="181"/>
      <c r="H227" s="180">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202</v>
      </c>
      <c r="I227" s="181"/>
      <c r="J227" s="182" cm="1">
        <f t="array" ref="J227">IF(AND($V$4="Eine Vorlage zur Zielwertüberwachung",B225="errechneter MW"),IF(AND(B229:B253=""),"",ROUND(AVERAGE(B229:B253),IF(B228="0 Komastellen",0,IF(B228="1 Komastelle",1,IF(B228="2 Komastellen",2,IF(B228="3 Komastellen",3,1)))))),IF(OR(AND($V$4="Eine Vorlage zur Zielwertermittlung",NOT(L223="----------")),AND($V$4="Eine leere Vorlage zum Erstellen einer neuen Dokumentationshilfe",NOT(L223="")),AND($V$4="Eine Vorlage zur Zielwertüberwachung",B225="eingetragener ZW",NOT(L223=""))),ROUND(L223,IF(B228="0 Komastellen",0,IF(B228="1 Komastelle",1,IF(B228="2 Komastellen",2,IF(B228="3 Komastellen",3,1))))),""))</f>
        <v>220</v>
      </c>
      <c r="K227" s="183"/>
      <c r="L227" s="180">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238</v>
      </c>
      <c r="M227" s="181"/>
      <c r="N227" s="180">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256</v>
      </c>
      <c r="O227" s="181"/>
      <c r="P227" s="180">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275</v>
      </c>
      <c r="Q227" s="181"/>
      <c r="R227" s="43"/>
      <c r="S227" s="47" t="s">
        <v>10</v>
      </c>
      <c r="T227" s="50" t="s">
        <v>28</v>
      </c>
      <c r="U227" s="46"/>
      <c r="V227" s="182">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1512</v>
      </c>
      <c r="W227" s="183"/>
      <c r="X227" s="180">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1680</v>
      </c>
      <c r="Y227" s="181"/>
      <c r="Z227" s="180">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1848</v>
      </c>
      <c r="AA227" s="181"/>
      <c r="AB227" s="182" cm="1">
        <f t="array" ref="AB227">IF(AND($V$4="Eine Vorlage zur Zielwertüberwachung",T225="errechneter MW"),IF(AND(T229:T253=""),"",ROUND(AVERAGE(T229:T253),IF(T228="0 Komastellen",0,IF(T228="1 Komastelle",1,IF(T228="2 Komastellen",2,IF(T228="3 Komastellen",3,1)))))),IF(OR(AND($V$4="Eine Vorlage zur Zielwertermittlung",NOT(AD223="----------")),AND($V$4="Eine leere Vorlage zum Erstellen einer neuen Dokumentationshilfe",NOT(AD223="")),AND($V$4="Eine Vorlage zur Zielwertüberwachung",T225="eingetragener ZW",NOT(AD223=""))),ROUND(AD223,IF(T228="0 Komastellen",0,IF(T228="1 Komastelle",1,IF(T228="2 Komastellen",2,IF(T228="3 Komastellen",3,1))))),""))</f>
        <v>2015</v>
      </c>
      <c r="AC227" s="183"/>
      <c r="AD227" s="180">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2182</v>
      </c>
      <c r="AE227" s="181"/>
      <c r="AF227" s="180">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2350</v>
      </c>
      <c r="AG227" s="181"/>
      <c r="AH227" s="180">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2518</v>
      </c>
      <c r="AI227" s="181"/>
      <c r="AJ227" s="44"/>
      <c r="AK227" s="47" t="s">
        <v>10</v>
      </c>
      <c r="AL227" s="50" t="s">
        <v>28</v>
      </c>
      <c r="AM227" s="46"/>
      <c r="AN227" s="182" t="str">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O227" s="183"/>
      <c r="AP227" s="180" t="str">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Q227" s="181"/>
      <c r="AR227" s="180" t="str">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S227" s="181"/>
      <c r="AT227" s="182" t="str" cm="1">
        <f t="array" ref="AT227">IF(AND($V$4="Eine Vorlage zur Zielwertüberwachung",AL225="errechneter MW"),IF(AND(AL229:AL253=""),"",ROUND(AVERAGE(AL229:AL253),IF(AL228="0 Komastellen",0,IF(AL228="1 Komastelle",1,IF(AL228="2 Komastellen",2,IF(AL228="3 Komastellen",3,1)))))),IF(OR(AND($V$4="Eine Vorlage zur Zielwertermittlung",NOT(AV223="----------")),AND($V$4="Eine leere Vorlage zum Erstellen einer neuen Dokumentationshilfe",NOT(AV223="")),AND($V$4="Eine Vorlage zur Zielwertüberwachung",AL225="eingetragener ZW",NOT(AV223=""))),ROUND(AV223,IF(AL228="0 Komastellen",0,IF(AL228="1 Komastelle",1,IF(AL228="2 Komastellen",2,IF(AL228="3 Komastellen",3,1))))),""))</f>
        <v/>
      </c>
      <c r="AU227" s="183"/>
      <c r="AV227" s="180" t="str">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W227" s="181"/>
      <c r="AX227" s="180" t="str">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Y227" s="181"/>
      <c r="AZ227" s="180" t="str">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BA227" s="181"/>
      <c r="BC227" s="167"/>
      <c r="BD227" s="168"/>
    </row>
    <row r="228" spans="1:56" x14ac:dyDescent="0.2">
      <c r="A228" s="54" t="str">
        <f>IF(AND(NOT($V$4=""),OR(B228="",B228="Auswahl")),"Runden auf:","")</f>
        <v/>
      </c>
      <c r="B228" s="57" t="s">
        <v>38</v>
      </c>
      <c r="C228" s="19"/>
      <c r="D228" s="26"/>
      <c r="E228" s="27"/>
      <c r="F228" s="26"/>
      <c r="G228" s="27"/>
      <c r="H228" s="26"/>
      <c r="I228" s="27"/>
      <c r="J228" s="26"/>
      <c r="K228" s="27"/>
      <c r="L228" s="26"/>
      <c r="M228" s="27"/>
      <c r="N228" s="26"/>
      <c r="O228" s="27"/>
      <c r="P228" s="26"/>
      <c r="Q228" s="27"/>
      <c r="R228" s="28"/>
      <c r="S228" s="54" t="str">
        <f>IF(AND(NOT($V$4=""),OR(T228="",T228="Auswahl")),"Runden auf:","")</f>
        <v/>
      </c>
      <c r="T228" s="57" t="s">
        <v>38</v>
      </c>
      <c r="U228" s="19"/>
      <c r="V228" s="26"/>
      <c r="W228" s="27"/>
      <c r="X228" s="26"/>
      <c r="Y228" s="27"/>
      <c r="Z228" s="26"/>
      <c r="AA228" s="27"/>
      <c r="AB228" s="26"/>
      <c r="AC228" s="27"/>
      <c r="AD228" s="26"/>
      <c r="AE228" s="27"/>
      <c r="AF228" s="26"/>
      <c r="AG228" s="27"/>
      <c r="AH228" s="26"/>
      <c r="AI228" s="27"/>
      <c r="AJ228" s="19"/>
      <c r="AK228" s="54" t="str">
        <f>IF(AND(NOT($V$4=""),OR(AL228="",AL228="Auswahl")),"Runden auf:","")</f>
        <v>Runden auf:</v>
      </c>
      <c r="AL228" s="57" t="s">
        <v>36</v>
      </c>
      <c r="AM228" s="19"/>
      <c r="AN228" s="26"/>
      <c r="AO228" s="27"/>
      <c r="AP228" s="26"/>
      <c r="AQ228" s="27"/>
      <c r="AR228" s="26"/>
      <c r="AS228" s="27"/>
      <c r="AT228" s="26"/>
      <c r="AU228" s="27"/>
      <c r="AV228" s="26"/>
      <c r="AW228" s="27"/>
      <c r="AX228" s="26"/>
      <c r="AY228" s="27"/>
      <c r="AZ228" s="26"/>
      <c r="BA228" s="27"/>
      <c r="BC228" s="124"/>
      <c r="BD228" s="125"/>
    </row>
    <row r="229" spans="1:56" ht="20.100000000000001" customHeight="1" x14ac:dyDescent="0.2">
      <c r="A229" s="67"/>
      <c r="B229" s="68"/>
      <c r="C229" s="19"/>
      <c r="D229" s="30"/>
      <c r="E229" s="37"/>
      <c r="F229" s="53"/>
      <c r="G229" s="25"/>
      <c r="H229" s="53"/>
      <c r="I229" s="25"/>
      <c r="J229" s="53"/>
      <c r="K229" s="25"/>
      <c r="L229" s="25"/>
      <c r="M229" s="37"/>
      <c r="N229" s="53"/>
      <c r="O229" s="25"/>
      <c r="P229" s="53"/>
      <c r="Q229" s="33"/>
      <c r="R229" s="28"/>
      <c r="S229" s="67"/>
      <c r="T229" s="68"/>
      <c r="U229" s="19"/>
      <c r="V229" s="30"/>
      <c r="W229" s="37"/>
      <c r="X229" s="53"/>
      <c r="Y229" s="25"/>
      <c r="Z229" s="53"/>
      <c r="AA229" s="25"/>
      <c r="AB229" s="53"/>
      <c r="AC229" s="25"/>
      <c r="AD229" s="25"/>
      <c r="AE229" s="37"/>
      <c r="AF229" s="53"/>
      <c r="AG229" s="25"/>
      <c r="AH229" s="53"/>
      <c r="AI229" s="33"/>
      <c r="AK229" s="67"/>
      <c r="AL229" s="68"/>
      <c r="AM229" s="19"/>
      <c r="AN229" s="30"/>
      <c r="AO229" s="37"/>
      <c r="AP229" s="53"/>
      <c r="AQ229" s="25"/>
      <c r="AR229" s="53"/>
      <c r="AS229" s="25"/>
      <c r="AT229" s="53"/>
      <c r="AU229" s="25"/>
      <c r="AV229" s="25"/>
      <c r="AW229" s="37"/>
      <c r="AX229" s="53"/>
      <c r="AY229" s="25"/>
      <c r="AZ229" s="53"/>
      <c r="BA229" s="33"/>
      <c r="BC229" s="163"/>
      <c r="BD229" s="164"/>
    </row>
    <row r="230" spans="1:56" ht="20.100000000000001" customHeight="1" x14ac:dyDescent="0.2">
      <c r="A230" s="48"/>
      <c r="B230" s="38"/>
      <c r="C230" s="19"/>
      <c r="D230" s="30"/>
      <c r="E230" s="33"/>
      <c r="F230" s="30"/>
      <c r="G230" s="29"/>
      <c r="H230" s="34"/>
      <c r="I230" s="29"/>
      <c r="J230" s="34"/>
      <c r="K230" s="29"/>
      <c r="L230" s="29"/>
      <c r="M230" s="35"/>
      <c r="N230" s="34"/>
      <c r="O230" s="29"/>
      <c r="P230" s="34"/>
      <c r="Q230" s="28"/>
      <c r="R230" s="28"/>
      <c r="S230" s="48"/>
      <c r="T230" s="38"/>
      <c r="U230" s="19"/>
      <c r="V230" s="30"/>
      <c r="W230" s="33"/>
      <c r="X230" s="30"/>
      <c r="Y230" s="29"/>
      <c r="Z230" s="34"/>
      <c r="AA230" s="29"/>
      <c r="AB230" s="34"/>
      <c r="AC230" s="29"/>
      <c r="AD230" s="29"/>
      <c r="AE230" s="35"/>
      <c r="AF230" s="34"/>
      <c r="AG230" s="29"/>
      <c r="AH230" s="34"/>
      <c r="AI230" s="28"/>
      <c r="AK230" s="48"/>
      <c r="AL230" s="38"/>
      <c r="AM230" s="19"/>
      <c r="AN230" s="30"/>
      <c r="AO230" s="33"/>
      <c r="AP230" s="30"/>
      <c r="AQ230" s="29"/>
      <c r="AR230" s="34"/>
      <c r="AS230" s="29"/>
      <c r="AT230" s="34"/>
      <c r="AU230" s="29"/>
      <c r="AV230" s="29"/>
      <c r="AW230" s="35"/>
      <c r="AX230" s="34"/>
      <c r="AY230" s="29"/>
      <c r="AZ230" s="34"/>
      <c r="BA230" s="28"/>
      <c r="BC230" s="163"/>
      <c r="BD230" s="164"/>
    </row>
    <row r="231" spans="1:56" ht="20.100000000000001" customHeight="1" x14ac:dyDescent="0.2">
      <c r="A231" s="49"/>
      <c r="B231" s="38"/>
      <c r="C231" s="19"/>
      <c r="D231" s="30"/>
      <c r="E231" s="31"/>
      <c r="F231" s="32"/>
      <c r="G231" s="36"/>
      <c r="H231" s="32"/>
      <c r="I231" s="36"/>
      <c r="J231" s="32"/>
      <c r="K231" s="36"/>
      <c r="L231" s="36"/>
      <c r="M231" s="31"/>
      <c r="N231" s="32"/>
      <c r="O231" s="36"/>
      <c r="P231" s="32"/>
      <c r="Q231" s="28"/>
      <c r="R231" s="28"/>
      <c r="S231" s="49"/>
      <c r="T231" s="38"/>
      <c r="U231" s="19"/>
      <c r="V231" s="30"/>
      <c r="W231" s="31"/>
      <c r="X231" s="32"/>
      <c r="Y231" s="36"/>
      <c r="Z231" s="32"/>
      <c r="AA231" s="36"/>
      <c r="AB231" s="32"/>
      <c r="AC231" s="36"/>
      <c r="AD231" s="36"/>
      <c r="AE231" s="31"/>
      <c r="AF231" s="32"/>
      <c r="AG231" s="36"/>
      <c r="AH231" s="32"/>
      <c r="AI231" s="28"/>
      <c r="AK231" s="49"/>
      <c r="AL231" s="38"/>
      <c r="AM231" s="19"/>
      <c r="AN231" s="30"/>
      <c r="AO231" s="31"/>
      <c r="AP231" s="32"/>
      <c r="AQ231" s="36"/>
      <c r="AR231" s="32"/>
      <c r="AS231" s="36"/>
      <c r="AT231" s="32"/>
      <c r="AU231" s="36"/>
      <c r="AV231" s="36"/>
      <c r="AW231" s="31"/>
      <c r="AX231" s="32"/>
      <c r="AY231" s="36"/>
      <c r="AZ231" s="32"/>
      <c r="BA231" s="28"/>
      <c r="BC231" s="163"/>
      <c r="BD231" s="164"/>
    </row>
    <row r="232" spans="1:56" ht="20.100000000000001" customHeight="1" x14ac:dyDescent="0.2">
      <c r="A232" s="49"/>
      <c r="B232" s="38"/>
      <c r="C232" s="19"/>
      <c r="D232" s="30"/>
      <c r="E232" s="33"/>
      <c r="F232" s="30"/>
      <c r="G232" s="28"/>
      <c r="H232" s="30"/>
      <c r="I232" s="28"/>
      <c r="J232" s="30"/>
      <c r="K232" s="28"/>
      <c r="L232" s="28"/>
      <c r="M232" s="33"/>
      <c r="N232" s="30"/>
      <c r="O232" s="28"/>
      <c r="P232" s="30"/>
      <c r="Q232" s="28"/>
      <c r="R232" s="28"/>
      <c r="S232" s="49"/>
      <c r="T232" s="38"/>
      <c r="U232" s="19"/>
      <c r="V232" s="30"/>
      <c r="W232" s="33"/>
      <c r="X232" s="30"/>
      <c r="Y232" s="28"/>
      <c r="Z232" s="30"/>
      <c r="AA232" s="28"/>
      <c r="AB232" s="30"/>
      <c r="AC232" s="28"/>
      <c r="AD232" s="28"/>
      <c r="AE232" s="33"/>
      <c r="AF232" s="30"/>
      <c r="AG232" s="28"/>
      <c r="AH232" s="30"/>
      <c r="AI232" s="28"/>
      <c r="AK232" s="49"/>
      <c r="AL232" s="38"/>
      <c r="AM232" s="19"/>
      <c r="AN232" s="30"/>
      <c r="AO232" s="33"/>
      <c r="AP232" s="30"/>
      <c r="AQ232" s="28"/>
      <c r="AR232" s="30"/>
      <c r="AS232" s="28"/>
      <c r="AT232" s="30"/>
      <c r="AU232" s="28"/>
      <c r="AV232" s="28"/>
      <c r="AW232" s="33"/>
      <c r="AX232" s="30"/>
      <c r="AY232" s="28"/>
      <c r="AZ232" s="30"/>
      <c r="BA232" s="28"/>
      <c r="BC232" s="163"/>
      <c r="BD232" s="164"/>
    </row>
    <row r="233" spans="1:56" ht="20.100000000000001" customHeight="1" x14ac:dyDescent="0.2">
      <c r="A233" s="49"/>
      <c r="B233" s="38"/>
      <c r="C233" s="19"/>
      <c r="D233" s="30"/>
      <c r="E233" s="31"/>
      <c r="F233" s="32"/>
      <c r="G233" s="36"/>
      <c r="H233" s="32"/>
      <c r="I233" s="36"/>
      <c r="J233" s="32"/>
      <c r="K233" s="36"/>
      <c r="L233" s="36"/>
      <c r="M233" s="31"/>
      <c r="N233" s="32"/>
      <c r="O233" s="36"/>
      <c r="P233" s="32"/>
      <c r="Q233" s="28"/>
      <c r="R233" s="28"/>
      <c r="S233" s="49"/>
      <c r="T233" s="38"/>
      <c r="U233" s="19"/>
      <c r="V233" s="30"/>
      <c r="W233" s="31"/>
      <c r="X233" s="32"/>
      <c r="Y233" s="36"/>
      <c r="Z233" s="32"/>
      <c r="AA233" s="36"/>
      <c r="AB233" s="32"/>
      <c r="AC233" s="36"/>
      <c r="AD233" s="36"/>
      <c r="AE233" s="31"/>
      <c r="AF233" s="32"/>
      <c r="AG233" s="36"/>
      <c r="AH233" s="32"/>
      <c r="AI233" s="28"/>
      <c r="AK233" s="49"/>
      <c r="AL233" s="38"/>
      <c r="AM233" s="19"/>
      <c r="AN233" s="30"/>
      <c r="AO233" s="31"/>
      <c r="AP233" s="32"/>
      <c r="AQ233" s="36"/>
      <c r="AR233" s="32"/>
      <c r="AS233" s="36"/>
      <c r="AT233" s="32"/>
      <c r="AU233" s="36"/>
      <c r="AV233" s="36"/>
      <c r="AW233" s="31"/>
      <c r="AX233" s="32"/>
      <c r="AY233" s="36"/>
      <c r="AZ233" s="32"/>
      <c r="BA233" s="28"/>
      <c r="BC233" s="163"/>
      <c r="BD233" s="164"/>
    </row>
    <row r="234" spans="1:56" ht="20.100000000000001" customHeight="1" x14ac:dyDescent="0.2">
      <c r="A234" s="49"/>
      <c r="B234" s="38"/>
      <c r="C234" s="19"/>
      <c r="D234" s="30"/>
      <c r="E234" s="33"/>
      <c r="F234" s="30"/>
      <c r="G234" s="28"/>
      <c r="H234" s="30"/>
      <c r="I234" s="28"/>
      <c r="J234" s="30"/>
      <c r="K234" s="28"/>
      <c r="L234" s="28"/>
      <c r="M234" s="33"/>
      <c r="N234" s="30"/>
      <c r="O234" s="28"/>
      <c r="P234" s="30"/>
      <c r="Q234" s="28"/>
      <c r="R234" s="28"/>
      <c r="S234" s="49"/>
      <c r="T234" s="38"/>
      <c r="U234" s="19"/>
      <c r="V234" s="30"/>
      <c r="W234" s="33"/>
      <c r="X234" s="30"/>
      <c r="Y234" s="28"/>
      <c r="Z234" s="30"/>
      <c r="AA234" s="28"/>
      <c r="AB234" s="30"/>
      <c r="AC234" s="28"/>
      <c r="AD234" s="28"/>
      <c r="AE234" s="33"/>
      <c r="AF234" s="30"/>
      <c r="AG234" s="28"/>
      <c r="AH234" s="30"/>
      <c r="AI234" s="28"/>
      <c r="AK234" s="49"/>
      <c r="AL234" s="38"/>
      <c r="AM234" s="19"/>
      <c r="AN234" s="30"/>
      <c r="AO234" s="33"/>
      <c r="AP234" s="30"/>
      <c r="AQ234" s="28"/>
      <c r="AR234" s="30"/>
      <c r="AS234" s="28"/>
      <c r="AT234" s="30"/>
      <c r="AU234" s="28"/>
      <c r="AV234" s="28"/>
      <c r="AW234" s="33"/>
      <c r="AX234" s="30"/>
      <c r="AY234" s="28"/>
      <c r="AZ234" s="30"/>
      <c r="BA234" s="28"/>
      <c r="BC234" s="163"/>
      <c r="BD234" s="164"/>
    </row>
    <row r="235" spans="1:56" ht="20.100000000000001" customHeight="1" x14ac:dyDescent="0.2">
      <c r="A235" s="49"/>
      <c r="B235" s="38"/>
      <c r="C235" s="19"/>
      <c r="D235" s="30"/>
      <c r="E235" s="31"/>
      <c r="F235" s="32"/>
      <c r="G235" s="36"/>
      <c r="H235" s="32"/>
      <c r="I235" s="36"/>
      <c r="J235" s="32"/>
      <c r="K235" s="36"/>
      <c r="L235" s="36"/>
      <c r="M235" s="31"/>
      <c r="N235" s="32"/>
      <c r="O235" s="36"/>
      <c r="P235" s="32"/>
      <c r="Q235" s="28"/>
      <c r="R235" s="28"/>
      <c r="S235" s="49"/>
      <c r="T235" s="38"/>
      <c r="U235" s="19"/>
      <c r="V235" s="30"/>
      <c r="W235" s="31"/>
      <c r="X235" s="32"/>
      <c r="Y235" s="36"/>
      <c r="Z235" s="32"/>
      <c r="AA235" s="36"/>
      <c r="AB235" s="32"/>
      <c r="AC235" s="36"/>
      <c r="AD235" s="36"/>
      <c r="AE235" s="31"/>
      <c r="AF235" s="32"/>
      <c r="AG235" s="36"/>
      <c r="AH235" s="32"/>
      <c r="AI235" s="28"/>
      <c r="AK235" s="49"/>
      <c r="AL235" s="38"/>
      <c r="AM235" s="19"/>
      <c r="AN235" s="30"/>
      <c r="AO235" s="31"/>
      <c r="AP235" s="32"/>
      <c r="AQ235" s="36"/>
      <c r="AR235" s="32"/>
      <c r="AS235" s="36"/>
      <c r="AT235" s="32"/>
      <c r="AU235" s="36"/>
      <c r="AV235" s="36"/>
      <c r="AW235" s="31"/>
      <c r="AX235" s="32"/>
      <c r="AY235" s="36"/>
      <c r="AZ235" s="32"/>
      <c r="BA235" s="28"/>
      <c r="BC235" s="163"/>
      <c r="BD235" s="164"/>
    </row>
    <row r="236" spans="1:56" ht="20.100000000000001" customHeight="1" x14ac:dyDescent="0.2">
      <c r="A236" s="49"/>
      <c r="B236" s="38"/>
      <c r="C236" s="19"/>
      <c r="D236" s="30"/>
      <c r="E236" s="33"/>
      <c r="F236" s="30"/>
      <c r="G236" s="28"/>
      <c r="H236" s="30"/>
      <c r="I236" s="28"/>
      <c r="J236" s="30"/>
      <c r="K236" s="28"/>
      <c r="L236" s="28"/>
      <c r="M236" s="33"/>
      <c r="N236" s="30"/>
      <c r="O236" s="28"/>
      <c r="P236" s="30"/>
      <c r="Q236" s="28"/>
      <c r="R236" s="28"/>
      <c r="S236" s="49"/>
      <c r="T236" s="38"/>
      <c r="U236" s="19"/>
      <c r="V236" s="30"/>
      <c r="W236" s="33"/>
      <c r="X236" s="30"/>
      <c r="Y236" s="28"/>
      <c r="Z236" s="30"/>
      <c r="AA236" s="28"/>
      <c r="AB236" s="30"/>
      <c r="AC236" s="28"/>
      <c r="AD236" s="28"/>
      <c r="AE236" s="33"/>
      <c r="AF236" s="30"/>
      <c r="AG236" s="28"/>
      <c r="AH236" s="30"/>
      <c r="AI236" s="28"/>
      <c r="AK236" s="49"/>
      <c r="AL236" s="38"/>
      <c r="AM236" s="19"/>
      <c r="AN236" s="30"/>
      <c r="AO236" s="33"/>
      <c r="AP236" s="30"/>
      <c r="AQ236" s="28"/>
      <c r="AR236" s="30"/>
      <c r="AS236" s="28"/>
      <c r="AT236" s="30"/>
      <c r="AU236" s="28"/>
      <c r="AV236" s="28"/>
      <c r="AW236" s="33"/>
      <c r="AX236" s="30"/>
      <c r="AY236" s="28"/>
      <c r="AZ236" s="30"/>
      <c r="BA236" s="28"/>
      <c r="BC236" s="163"/>
      <c r="BD236" s="164"/>
    </row>
    <row r="237" spans="1:56" ht="20.100000000000001" customHeight="1" x14ac:dyDescent="0.2">
      <c r="A237" s="49"/>
      <c r="B237" s="38"/>
      <c r="C237" s="19"/>
      <c r="D237" s="30"/>
      <c r="E237" s="31"/>
      <c r="F237" s="32"/>
      <c r="G237" s="36"/>
      <c r="H237" s="32"/>
      <c r="I237" s="36"/>
      <c r="J237" s="32"/>
      <c r="K237" s="36"/>
      <c r="L237" s="36"/>
      <c r="M237" s="31"/>
      <c r="N237" s="32"/>
      <c r="O237" s="36"/>
      <c r="P237" s="32"/>
      <c r="Q237" s="28"/>
      <c r="R237" s="28"/>
      <c r="S237" s="49"/>
      <c r="T237" s="38"/>
      <c r="U237" s="19"/>
      <c r="V237" s="30"/>
      <c r="W237" s="31"/>
      <c r="X237" s="32"/>
      <c r="Y237" s="36"/>
      <c r="Z237" s="32"/>
      <c r="AA237" s="36"/>
      <c r="AB237" s="32"/>
      <c r="AC237" s="36"/>
      <c r="AD237" s="36"/>
      <c r="AE237" s="31"/>
      <c r="AF237" s="32"/>
      <c r="AG237" s="36"/>
      <c r="AH237" s="32"/>
      <c r="AI237" s="28"/>
      <c r="AK237" s="49"/>
      <c r="AL237" s="38"/>
      <c r="AM237" s="19"/>
      <c r="AN237" s="30"/>
      <c r="AO237" s="31"/>
      <c r="AP237" s="32"/>
      <c r="AQ237" s="36"/>
      <c r="AR237" s="32"/>
      <c r="AS237" s="36"/>
      <c r="AT237" s="32"/>
      <c r="AU237" s="36"/>
      <c r="AV237" s="36"/>
      <c r="AW237" s="31"/>
      <c r="AX237" s="32"/>
      <c r="AY237" s="36"/>
      <c r="AZ237" s="32"/>
      <c r="BA237" s="28"/>
      <c r="BC237" s="163"/>
      <c r="BD237" s="164"/>
    </row>
    <row r="238" spans="1:56" ht="20.100000000000001" customHeight="1" x14ac:dyDescent="0.2">
      <c r="A238" s="49"/>
      <c r="B238" s="38"/>
      <c r="C238" s="19"/>
      <c r="D238" s="30"/>
      <c r="E238" s="33"/>
      <c r="F238" s="30"/>
      <c r="G238" s="28"/>
      <c r="H238" s="30"/>
      <c r="I238" s="28"/>
      <c r="J238" s="30"/>
      <c r="K238" s="28"/>
      <c r="L238" s="28"/>
      <c r="M238" s="33"/>
      <c r="N238" s="30"/>
      <c r="O238" s="28"/>
      <c r="P238" s="30"/>
      <c r="Q238" s="28"/>
      <c r="R238" s="28"/>
      <c r="S238" s="49"/>
      <c r="T238" s="38"/>
      <c r="U238" s="19"/>
      <c r="V238" s="30"/>
      <c r="W238" s="33"/>
      <c r="X238" s="30"/>
      <c r="Y238" s="28"/>
      <c r="Z238" s="30"/>
      <c r="AA238" s="28"/>
      <c r="AB238" s="30"/>
      <c r="AC238" s="28"/>
      <c r="AD238" s="28"/>
      <c r="AE238" s="33"/>
      <c r="AF238" s="30"/>
      <c r="AG238" s="28"/>
      <c r="AH238" s="30"/>
      <c r="AI238" s="28"/>
      <c r="AK238" s="49"/>
      <c r="AL238" s="38"/>
      <c r="AM238" s="19"/>
      <c r="AN238" s="30"/>
      <c r="AO238" s="33"/>
      <c r="AP238" s="30"/>
      <c r="AQ238" s="28"/>
      <c r="AR238" s="30"/>
      <c r="AS238" s="28"/>
      <c r="AT238" s="30"/>
      <c r="AU238" s="28"/>
      <c r="AV238" s="28"/>
      <c r="AW238" s="33"/>
      <c r="AX238" s="30"/>
      <c r="AY238" s="28"/>
      <c r="AZ238" s="30"/>
      <c r="BA238" s="28"/>
      <c r="BC238" s="163"/>
      <c r="BD238" s="164"/>
    </row>
    <row r="239" spans="1:56" ht="20.100000000000001" customHeight="1" x14ac:dyDescent="0.2">
      <c r="A239" s="49"/>
      <c r="B239" s="38"/>
      <c r="C239" s="19"/>
      <c r="D239" s="30"/>
      <c r="E239" s="31"/>
      <c r="F239" s="32"/>
      <c r="G239" s="36"/>
      <c r="H239" s="32"/>
      <c r="I239" s="36"/>
      <c r="J239" s="32"/>
      <c r="K239" s="36"/>
      <c r="L239" s="36"/>
      <c r="M239" s="31"/>
      <c r="N239" s="32"/>
      <c r="O239" s="36"/>
      <c r="P239" s="32"/>
      <c r="Q239" s="28"/>
      <c r="R239" s="28"/>
      <c r="S239" s="49"/>
      <c r="T239" s="38"/>
      <c r="U239" s="19"/>
      <c r="V239" s="30"/>
      <c r="W239" s="31"/>
      <c r="X239" s="32"/>
      <c r="Y239" s="36"/>
      <c r="Z239" s="32"/>
      <c r="AA239" s="36"/>
      <c r="AB239" s="32"/>
      <c r="AC239" s="36"/>
      <c r="AD239" s="36"/>
      <c r="AE239" s="31"/>
      <c r="AF239" s="32"/>
      <c r="AG239" s="36"/>
      <c r="AH239" s="32"/>
      <c r="AI239" s="28"/>
      <c r="AK239" s="49"/>
      <c r="AL239" s="38"/>
      <c r="AM239" s="19"/>
      <c r="AN239" s="30"/>
      <c r="AO239" s="31"/>
      <c r="AP239" s="32"/>
      <c r="AQ239" s="36"/>
      <c r="AR239" s="32"/>
      <c r="AS239" s="36"/>
      <c r="AT239" s="32"/>
      <c r="AU239" s="36"/>
      <c r="AV239" s="36"/>
      <c r="AW239" s="31"/>
      <c r="AX239" s="32"/>
      <c r="AY239" s="36"/>
      <c r="AZ239" s="32"/>
      <c r="BA239" s="28"/>
      <c r="BC239" s="163"/>
      <c r="BD239" s="164"/>
    </row>
    <row r="240" spans="1:56" ht="20.100000000000001" customHeight="1" x14ac:dyDescent="0.2">
      <c r="A240" s="49"/>
      <c r="B240" s="38"/>
      <c r="C240" s="19"/>
      <c r="D240" s="30"/>
      <c r="E240" s="33"/>
      <c r="F240" s="30"/>
      <c r="G240" s="28"/>
      <c r="H240" s="30"/>
      <c r="I240" s="28"/>
      <c r="J240" s="30"/>
      <c r="K240" s="28"/>
      <c r="L240" s="28"/>
      <c r="M240" s="33"/>
      <c r="N240" s="30"/>
      <c r="O240" s="28"/>
      <c r="P240" s="30"/>
      <c r="Q240" s="28"/>
      <c r="R240" s="28"/>
      <c r="S240" s="49"/>
      <c r="T240" s="38"/>
      <c r="U240" s="19"/>
      <c r="V240" s="30"/>
      <c r="W240" s="33"/>
      <c r="X240" s="30"/>
      <c r="Y240" s="28"/>
      <c r="Z240" s="30"/>
      <c r="AA240" s="28"/>
      <c r="AB240" s="30"/>
      <c r="AC240" s="28"/>
      <c r="AD240" s="28"/>
      <c r="AE240" s="33"/>
      <c r="AF240" s="30"/>
      <c r="AG240" s="28"/>
      <c r="AH240" s="30"/>
      <c r="AI240" s="28"/>
      <c r="AK240" s="49"/>
      <c r="AL240" s="38"/>
      <c r="AM240" s="19"/>
      <c r="AN240" s="30"/>
      <c r="AO240" s="33"/>
      <c r="AP240" s="30"/>
      <c r="AQ240" s="28"/>
      <c r="AR240" s="30"/>
      <c r="AS240" s="28"/>
      <c r="AT240" s="30"/>
      <c r="AU240" s="28"/>
      <c r="AV240" s="28"/>
      <c r="AW240" s="33"/>
      <c r="AX240" s="30"/>
      <c r="AY240" s="28"/>
      <c r="AZ240" s="30"/>
      <c r="BA240" s="28"/>
      <c r="BC240" s="163"/>
      <c r="BD240" s="164"/>
    </row>
    <row r="241" spans="1:56" ht="20.100000000000001" customHeight="1" x14ac:dyDescent="0.2">
      <c r="A241" s="49"/>
      <c r="B241" s="38"/>
      <c r="C241" s="19"/>
      <c r="D241" s="30"/>
      <c r="E241" s="31"/>
      <c r="F241" s="32"/>
      <c r="G241" s="36"/>
      <c r="H241" s="32"/>
      <c r="I241" s="36"/>
      <c r="J241" s="32"/>
      <c r="K241" s="36"/>
      <c r="L241" s="36"/>
      <c r="M241" s="31"/>
      <c r="N241" s="32"/>
      <c r="O241" s="36"/>
      <c r="P241" s="32"/>
      <c r="Q241" s="28"/>
      <c r="R241" s="28"/>
      <c r="S241" s="49"/>
      <c r="T241" s="38"/>
      <c r="U241" s="19"/>
      <c r="V241" s="30"/>
      <c r="W241" s="31"/>
      <c r="X241" s="32"/>
      <c r="Y241" s="36"/>
      <c r="Z241" s="32"/>
      <c r="AA241" s="36"/>
      <c r="AB241" s="32"/>
      <c r="AC241" s="36"/>
      <c r="AD241" s="36"/>
      <c r="AE241" s="31"/>
      <c r="AF241" s="32"/>
      <c r="AG241" s="36"/>
      <c r="AH241" s="32"/>
      <c r="AI241" s="28"/>
      <c r="AK241" s="49"/>
      <c r="AL241" s="38"/>
      <c r="AM241" s="19"/>
      <c r="AN241" s="30"/>
      <c r="AO241" s="31"/>
      <c r="AP241" s="32"/>
      <c r="AQ241" s="36"/>
      <c r="AR241" s="32"/>
      <c r="AS241" s="36"/>
      <c r="AT241" s="32"/>
      <c r="AU241" s="36"/>
      <c r="AV241" s="36"/>
      <c r="AW241" s="31"/>
      <c r="AX241" s="32"/>
      <c r="AY241" s="36"/>
      <c r="AZ241" s="32"/>
      <c r="BA241" s="28"/>
      <c r="BC241" s="163"/>
      <c r="BD241" s="164"/>
    </row>
    <row r="242" spans="1:56" ht="20.100000000000001" customHeight="1" x14ac:dyDescent="0.2">
      <c r="A242" s="49"/>
      <c r="B242" s="38"/>
      <c r="C242" s="19"/>
      <c r="D242" s="30"/>
      <c r="E242" s="31"/>
      <c r="F242" s="32"/>
      <c r="G242" s="36"/>
      <c r="H242" s="32"/>
      <c r="I242" s="36"/>
      <c r="J242" s="32"/>
      <c r="K242" s="36"/>
      <c r="L242" s="36"/>
      <c r="M242" s="31"/>
      <c r="N242" s="32"/>
      <c r="O242" s="36"/>
      <c r="P242" s="32"/>
      <c r="Q242" s="28"/>
      <c r="R242" s="28"/>
      <c r="S242" s="49"/>
      <c r="T242" s="38"/>
      <c r="U242" s="19"/>
      <c r="V242" s="30"/>
      <c r="W242" s="31"/>
      <c r="X242" s="32"/>
      <c r="Y242" s="36"/>
      <c r="Z242" s="32"/>
      <c r="AA242" s="36"/>
      <c r="AB242" s="32"/>
      <c r="AC242" s="36"/>
      <c r="AD242" s="36"/>
      <c r="AE242" s="31"/>
      <c r="AF242" s="32"/>
      <c r="AG242" s="36"/>
      <c r="AH242" s="32"/>
      <c r="AI242" s="28"/>
      <c r="AK242" s="49"/>
      <c r="AL242" s="38"/>
      <c r="AM242" s="19"/>
      <c r="AN242" s="30"/>
      <c r="AO242" s="31"/>
      <c r="AP242" s="32"/>
      <c r="AQ242" s="36"/>
      <c r="AR242" s="32"/>
      <c r="AS242" s="36"/>
      <c r="AT242" s="32"/>
      <c r="AU242" s="36"/>
      <c r="AV242" s="36"/>
      <c r="AW242" s="31"/>
      <c r="AX242" s="32"/>
      <c r="AY242" s="36"/>
      <c r="AZ242" s="32"/>
      <c r="BA242" s="28"/>
      <c r="BC242" s="163"/>
      <c r="BD242" s="164"/>
    </row>
    <row r="243" spans="1:56" ht="20.100000000000001" customHeight="1" x14ac:dyDescent="0.2">
      <c r="A243" s="49"/>
      <c r="B243" s="38"/>
      <c r="C243" s="19"/>
      <c r="D243" s="30"/>
      <c r="E243" s="33"/>
      <c r="F243" s="30"/>
      <c r="G243" s="28"/>
      <c r="H243" s="30"/>
      <c r="I243" s="28"/>
      <c r="J243" s="30"/>
      <c r="K243" s="28"/>
      <c r="L243" s="28"/>
      <c r="M243" s="33"/>
      <c r="N243" s="30"/>
      <c r="O243" s="28"/>
      <c r="P243" s="30"/>
      <c r="Q243" s="28"/>
      <c r="R243" s="28"/>
      <c r="S243" s="49"/>
      <c r="T243" s="38"/>
      <c r="U243" s="19"/>
      <c r="V243" s="30"/>
      <c r="W243" s="33"/>
      <c r="X243" s="30"/>
      <c r="Y243" s="28"/>
      <c r="Z243" s="30"/>
      <c r="AA243" s="28"/>
      <c r="AB243" s="30"/>
      <c r="AC243" s="28"/>
      <c r="AD243" s="28"/>
      <c r="AE243" s="33"/>
      <c r="AF243" s="30"/>
      <c r="AG243" s="28"/>
      <c r="AH243" s="30"/>
      <c r="AI243" s="28"/>
      <c r="AK243" s="49"/>
      <c r="AL243" s="38"/>
      <c r="AM243" s="19"/>
      <c r="AN243" s="30"/>
      <c r="AO243" s="33"/>
      <c r="AP243" s="30"/>
      <c r="AQ243" s="28"/>
      <c r="AR243" s="30"/>
      <c r="AS243" s="28"/>
      <c r="AT243" s="30"/>
      <c r="AU243" s="28"/>
      <c r="AV243" s="28"/>
      <c r="AW243" s="33"/>
      <c r="AX243" s="30"/>
      <c r="AY243" s="28"/>
      <c r="AZ243" s="30"/>
      <c r="BA243" s="28"/>
      <c r="BC243" s="163"/>
      <c r="BD243" s="164"/>
    </row>
    <row r="244" spans="1:56" ht="20.100000000000001" customHeight="1" x14ac:dyDescent="0.2">
      <c r="A244" s="49"/>
      <c r="B244" s="38"/>
      <c r="C244" s="19"/>
      <c r="D244" s="30"/>
      <c r="E244" s="31"/>
      <c r="F244" s="32"/>
      <c r="G244" s="36"/>
      <c r="H244" s="32"/>
      <c r="I244" s="36"/>
      <c r="J244" s="32"/>
      <c r="K244" s="36"/>
      <c r="L244" s="36"/>
      <c r="M244" s="31"/>
      <c r="N244" s="32"/>
      <c r="O244" s="36"/>
      <c r="P244" s="32"/>
      <c r="Q244" s="28"/>
      <c r="R244" s="28"/>
      <c r="S244" s="49"/>
      <c r="T244" s="38"/>
      <c r="U244" s="19"/>
      <c r="V244" s="30"/>
      <c r="W244" s="31"/>
      <c r="X244" s="32"/>
      <c r="Y244" s="36"/>
      <c r="Z244" s="32"/>
      <c r="AA244" s="36"/>
      <c r="AB244" s="32"/>
      <c r="AC244" s="36"/>
      <c r="AD244" s="36"/>
      <c r="AE244" s="31"/>
      <c r="AF244" s="32"/>
      <c r="AG244" s="36"/>
      <c r="AH244" s="32"/>
      <c r="AI244" s="28"/>
      <c r="AK244" s="49"/>
      <c r="AL244" s="38"/>
      <c r="AM244" s="19"/>
      <c r="AN244" s="30"/>
      <c r="AO244" s="31"/>
      <c r="AP244" s="32"/>
      <c r="AQ244" s="36"/>
      <c r="AR244" s="32"/>
      <c r="AS244" s="36"/>
      <c r="AT244" s="32"/>
      <c r="AU244" s="36"/>
      <c r="AV244" s="36"/>
      <c r="AW244" s="31"/>
      <c r="AX244" s="32"/>
      <c r="AY244" s="36"/>
      <c r="AZ244" s="32"/>
      <c r="BA244" s="28"/>
      <c r="BC244" s="163"/>
      <c r="BD244" s="164"/>
    </row>
    <row r="245" spans="1:56" ht="20.100000000000001" customHeight="1" x14ac:dyDescent="0.2">
      <c r="A245" s="49"/>
      <c r="B245" s="38"/>
      <c r="C245" s="19"/>
      <c r="D245" s="30"/>
      <c r="E245" s="31"/>
      <c r="F245" s="32"/>
      <c r="G245" s="36"/>
      <c r="H245" s="32"/>
      <c r="I245" s="36"/>
      <c r="J245" s="32"/>
      <c r="K245" s="36"/>
      <c r="L245" s="36"/>
      <c r="M245" s="31"/>
      <c r="N245" s="32"/>
      <c r="O245" s="36"/>
      <c r="P245" s="32"/>
      <c r="Q245" s="28"/>
      <c r="R245" s="28"/>
      <c r="S245" s="49"/>
      <c r="T245" s="38"/>
      <c r="U245" s="19"/>
      <c r="V245" s="30"/>
      <c r="W245" s="31"/>
      <c r="X245" s="32"/>
      <c r="Y245" s="36"/>
      <c r="Z245" s="32"/>
      <c r="AA245" s="36"/>
      <c r="AB245" s="32"/>
      <c r="AC245" s="36"/>
      <c r="AD245" s="36"/>
      <c r="AE245" s="31"/>
      <c r="AF245" s="32"/>
      <c r="AG245" s="36"/>
      <c r="AH245" s="32"/>
      <c r="AI245" s="28"/>
      <c r="AK245" s="49"/>
      <c r="AL245" s="38"/>
      <c r="AM245" s="19"/>
      <c r="AN245" s="30"/>
      <c r="AO245" s="31"/>
      <c r="AP245" s="32"/>
      <c r="AQ245" s="36"/>
      <c r="AR245" s="32"/>
      <c r="AS245" s="36"/>
      <c r="AT245" s="32"/>
      <c r="AU245" s="36"/>
      <c r="AV245" s="36"/>
      <c r="AW245" s="31"/>
      <c r="AX245" s="32"/>
      <c r="AY245" s="36"/>
      <c r="AZ245" s="32"/>
      <c r="BA245" s="28"/>
      <c r="BC245" s="163"/>
      <c r="BD245" s="164"/>
    </row>
    <row r="246" spans="1:56" ht="20.100000000000001" customHeight="1" x14ac:dyDescent="0.2">
      <c r="A246" s="49"/>
      <c r="B246" s="38"/>
      <c r="C246" s="19"/>
      <c r="D246" s="30"/>
      <c r="E246" s="33"/>
      <c r="F246" s="30"/>
      <c r="G246" s="28"/>
      <c r="H246" s="30"/>
      <c r="I246" s="28"/>
      <c r="J246" s="30"/>
      <c r="K246" s="28"/>
      <c r="L246" s="28"/>
      <c r="M246" s="33"/>
      <c r="N246" s="30"/>
      <c r="O246" s="28"/>
      <c r="P246" s="30"/>
      <c r="Q246" s="28"/>
      <c r="R246" s="28"/>
      <c r="S246" s="49"/>
      <c r="T246" s="38"/>
      <c r="U246" s="19"/>
      <c r="V246" s="30"/>
      <c r="W246" s="33"/>
      <c r="X246" s="30"/>
      <c r="Y246" s="28"/>
      <c r="Z246" s="30"/>
      <c r="AA246" s="28"/>
      <c r="AB246" s="30"/>
      <c r="AC246" s="28"/>
      <c r="AD246" s="28"/>
      <c r="AE246" s="33"/>
      <c r="AF246" s="30"/>
      <c r="AG246" s="28"/>
      <c r="AH246" s="30"/>
      <c r="AI246" s="28"/>
      <c r="AK246" s="49"/>
      <c r="AL246" s="38"/>
      <c r="AM246" s="19"/>
      <c r="AN246" s="30"/>
      <c r="AO246" s="33"/>
      <c r="AP246" s="30"/>
      <c r="AQ246" s="28"/>
      <c r="AR246" s="30"/>
      <c r="AS246" s="28"/>
      <c r="AT246" s="30"/>
      <c r="AU246" s="28"/>
      <c r="AV246" s="28"/>
      <c r="AW246" s="33"/>
      <c r="AX246" s="30"/>
      <c r="AY246" s="28"/>
      <c r="AZ246" s="30"/>
      <c r="BA246" s="28"/>
      <c r="BC246" s="163"/>
      <c r="BD246" s="164"/>
    </row>
    <row r="247" spans="1:56" ht="20.100000000000001" customHeight="1" x14ac:dyDescent="0.2">
      <c r="A247" s="49"/>
      <c r="B247" s="38"/>
      <c r="C247" s="19"/>
      <c r="D247" s="30"/>
      <c r="E247" s="31"/>
      <c r="F247" s="32"/>
      <c r="G247" s="36"/>
      <c r="H247" s="32"/>
      <c r="I247" s="36"/>
      <c r="J247" s="32"/>
      <c r="K247" s="36"/>
      <c r="L247" s="36"/>
      <c r="M247" s="31"/>
      <c r="N247" s="32"/>
      <c r="O247" s="36"/>
      <c r="P247" s="32"/>
      <c r="Q247" s="28"/>
      <c r="R247" s="28"/>
      <c r="S247" s="49"/>
      <c r="T247" s="38"/>
      <c r="U247" s="19"/>
      <c r="V247" s="30"/>
      <c r="W247" s="31"/>
      <c r="X247" s="32"/>
      <c r="Y247" s="36"/>
      <c r="Z247" s="32"/>
      <c r="AA247" s="36"/>
      <c r="AB247" s="32"/>
      <c r="AC247" s="36"/>
      <c r="AD247" s="36"/>
      <c r="AE247" s="31"/>
      <c r="AF247" s="32"/>
      <c r="AG247" s="36"/>
      <c r="AH247" s="32"/>
      <c r="AI247" s="28"/>
      <c r="AK247" s="49"/>
      <c r="AL247" s="38"/>
      <c r="AM247" s="19"/>
      <c r="AN247" s="30"/>
      <c r="AO247" s="31"/>
      <c r="AP247" s="32"/>
      <c r="AQ247" s="36"/>
      <c r="AR247" s="32"/>
      <c r="AS247" s="36"/>
      <c r="AT247" s="32"/>
      <c r="AU247" s="36"/>
      <c r="AV247" s="36"/>
      <c r="AW247" s="31"/>
      <c r="AX247" s="32"/>
      <c r="AY247" s="36"/>
      <c r="AZ247" s="32"/>
      <c r="BA247" s="28"/>
      <c r="BC247" s="163"/>
      <c r="BD247" s="164"/>
    </row>
    <row r="248" spans="1:56" ht="20.100000000000001" customHeight="1" x14ac:dyDescent="0.2">
      <c r="A248" s="49"/>
      <c r="B248" s="38"/>
      <c r="C248" s="19"/>
      <c r="D248" s="30"/>
      <c r="E248" s="33"/>
      <c r="F248" s="30"/>
      <c r="G248" s="28"/>
      <c r="H248" s="30"/>
      <c r="I248" s="28"/>
      <c r="J248" s="30"/>
      <c r="K248" s="28"/>
      <c r="L248" s="28"/>
      <c r="M248" s="33"/>
      <c r="N248" s="30"/>
      <c r="O248" s="28"/>
      <c r="P248" s="30"/>
      <c r="Q248" s="28"/>
      <c r="R248" s="28"/>
      <c r="S248" s="49"/>
      <c r="T248" s="38"/>
      <c r="U248" s="19"/>
      <c r="V248" s="30"/>
      <c r="W248" s="33"/>
      <c r="X248" s="30"/>
      <c r="Y248" s="28"/>
      <c r="Z248" s="30"/>
      <c r="AA248" s="28"/>
      <c r="AB248" s="30"/>
      <c r="AC248" s="28"/>
      <c r="AD248" s="28"/>
      <c r="AE248" s="33"/>
      <c r="AF248" s="30"/>
      <c r="AG248" s="28"/>
      <c r="AH248" s="30"/>
      <c r="AI248" s="28"/>
      <c r="AK248" s="49"/>
      <c r="AL248" s="38"/>
      <c r="AM248" s="19"/>
      <c r="AN248" s="30"/>
      <c r="AO248" s="33"/>
      <c r="AP248" s="30"/>
      <c r="AQ248" s="28"/>
      <c r="AR248" s="30"/>
      <c r="AS248" s="28"/>
      <c r="AT248" s="30"/>
      <c r="AU248" s="28"/>
      <c r="AV248" s="28"/>
      <c r="AW248" s="33"/>
      <c r="AX248" s="30"/>
      <c r="AY248" s="28"/>
      <c r="AZ248" s="30"/>
      <c r="BA248" s="28"/>
      <c r="BC248" s="163"/>
      <c r="BD248" s="164"/>
    </row>
    <row r="249" spans="1:56" ht="20.100000000000001" customHeight="1" x14ac:dyDescent="0.2">
      <c r="A249" s="49"/>
      <c r="B249" s="38"/>
      <c r="C249" s="19"/>
      <c r="D249" s="30"/>
      <c r="E249" s="31"/>
      <c r="F249" s="32"/>
      <c r="G249" s="36"/>
      <c r="H249" s="32"/>
      <c r="I249" s="36"/>
      <c r="J249" s="32"/>
      <c r="K249" s="36"/>
      <c r="L249" s="36"/>
      <c r="M249" s="31"/>
      <c r="N249" s="32"/>
      <c r="O249" s="36"/>
      <c r="P249" s="32"/>
      <c r="Q249" s="28"/>
      <c r="R249" s="28"/>
      <c r="S249" s="49"/>
      <c r="T249" s="38"/>
      <c r="U249" s="19"/>
      <c r="V249" s="30"/>
      <c r="W249" s="31"/>
      <c r="X249" s="32"/>
      <c r="Y249" s="36"/>
      <c r="Z249" s="32"/>
      <c r="AA249" s="36"/>
      <c r="AB249" s="32"/>
      <c r="AC249" s="36"/>
      <c r="AD249" s="36"/>
      <c r="AE249" s="31"/>
      <c r="AF249" s="32"/>
      <c r="AG249" s="36"/>
      <c r="AH249" s="32"/>
      <c r="AI249" s="28"/>
      <c r="AK249" s="49"/>
      <c r="AL249" s="38"/>
      <c r="AM249" s="19"/>
      <c r="AN249" s="30"/>
      <c r="AO249" s="31"/>
      <c r="AP249" s="32"/>
      <c r="AQ249" s="36"/>
      <c r="AR249" s="32"/>
      <c r="AS249" s="36"/>
      <c r="AT249" s="32"/>
      <c r="AU249" s="36"/>
      <c r="AV249" s="36"/>
      <c r="AW249" s="31"/>
      <c r="AX249" s="32"/>
      <c r="AY249" s="36"/>
      <c r="AZ249" s="32"/>
      <c r="BA249" s="28"/>
      <c r="BC249" s="163"/>
      <c r="BD249" s="164"/>
    </row>
    <row r="250" spans="1:56" ht="20.100000000000001" customHeight="1" x14ac:dyDescent="0.2">
      <c r="A250" s="49"/>
      <c r="B250" s="38"/>
      <c r="C250" s="19"/>
      <c r="D250" s="30"/>
      <c r="E250" s="37"/>
      <c r="F250" s="30"/>
      <c r="G250" s="28"/>
      <c r="H250" s="30"/>
      <c r="I250" s="28"/>
      <c r="J250" s="30"/>
      <c r="K250" s="28"/>
      <c r="L250" s="28"/>
      <c r="M250" s="33"/>
      <c r="N250" s="30"/>
      <c r="O250" s="28"/>
      <c r="P250" s="30"/>
      <c r="Q250" s="28"/>
      <c r="R250" s="28"/>
      <c r="S250" s="49"/>
      <c r="T250" s="38"/>
      <c r="U250" s="19"/>
      <c r="V250" s="30"/>
      <c r="W250" s="37"/>
      <c r="X250" s="30"/>
      <c r="Y250" s="28"/>
      <c r="Z250" s="30"/>
      <c r="AA250" s="28"/>
      <c r="AB250" s="30"/>
      <c r="AC250" s="28"/>
      <c r="AD250" s="28"/>
      <c r="AE250" s="33"/>
      <c r="AF250" s="30"/>
      <c r="AG250" s="28"/>
      <c r="AH250" s="30"/>
      <c r="AI250" s="28"/>
      <c r="AK250" s="49"/>
      <c r="AL250" s="38"/>
      <c r="AM250" s="19"/>
      <c r="AN250" s="30"/>
      <c r="AO250" s="37"/>
      <c r="AP250" s="30"/>
      <c r="AQ250" s="28"/>
      <c r="AR250" s="30"/>
      <c r="AS250" s="28"/>
      <c r="AT250" s="30"/>
      <c r="AU250" s="28"/>
      <c r="AV250" s="28"/>
      <c r="AW250" s="33"/>
      <c r="AX250" s="30"/>
      <c r="AY250" s="28"/>
      <c r="AZ250" s="30"/>
      <c r="BA250" s="28"/>
      <c r="BC250" s="163"/>
      <c r="BD250" s="164"/>
    </row>
    <row r="251" spans="1:56" ht="20.100000000000001" customHeight="1" x14ac:dyDescent="0.2">
      <c r="A251" s="49"/>
      <c r="B251" s="38"/>
      <c r="C251" s="19"/>
      <c r="D251" s="30"/>
      <c r="E251" s="33"/>
      <c r="F251" s="32"/>
      <c r="G251" s="36"/>
      <c r="H251" s="32"/>
      <c r="I251" s="36"/>
      <c r="J251" s="32"/>
      <c r="K251" s="36"/>
      <c r="L251" s="36"/>
      <c r="M251" s="31"/>
      <c r="N251" s="32"/>
      <c r="O251" s="36"/>
      <c r="P251" s="32"/>
      <c r="Q251" s="28"/>
      <c r="R251" s="28"/>
      <c r="S251" s="49"/>
      <c r="T251" s="38"/>
      <c r="U251" s="19"/>
      <c r="V251" s="30"/>
      <c r="W251" s="33"/>
      <c r="X251" s="32"/>
      <c r="Y251" s="36"/>
      <c r="Z251" s="32"/>
      <c r="AA251" s="36"/>
      <c r="AB251" s="32"/>
      <c r="AC251" s="36"/>
      <c r="AD251" s="36"/>
      <c r="AE251" s="31"/>
      <c r="AF251" s="32"/>
      <c r="AG251" s="36"/>
      <c r="AH251" s="32"/>
      <c r="AI251" s="28"/>
      <c r="AK251" s="49"/>
      <c r="AL251" s="38"/>
      <c r="AM251" s="19"/>
      <c r="AN251" s="30"/>
      <c r="AO251" s="33"/>
      <c r="AP251" s="32"/>
      <c r="AQ251" s="36"/>
      <c r="AR251" s="32"/>
      <c r="AS251" s="36"/>
      <c r="AT251" s="32"/>
      <c r="AU251" s="36"/>
      <c r="AV251" s="36"/>
      <c r="AW251" s="31"/>
      <c r="AX251" s="32"/>
      <c r="AY251" s="36"/>
      <c r="AZ251" s="32"/>
      <c r="BA251" s="28"/>
      <c r="BC251" s="163"/>
      <c r="BD251" s="164"/>
    </row>
    <row r="252" spans="1:56" ht="20.100000000000001" customHeight="1" x14ac:dyDescent="0.2">
      <c r="A252" s="49"/>
      <c r="B252" s="38"/>
      <c r="C252" s="19"/>
      <c r="D252" s="30"/>
      <c r="E252" s="35"/>
      <c r="F252" s="30"/>
      <c r="G252" s="28"/>
      <c r="H252" s="30"/>
      <c r="I252" s="28"/>
      <c r="J252" s="30"/>
      <c r="K252" s="28"/>
      <c r="L252" s="28"/>
      <c r="M252" s="33"/>
      <c r="N252" s="30"/>
      <c r="O252" s="28"/>
      <c r="P252" s="30"/>
      <c r="Q252" s="28"/>
      <c r="R252" s="28"/>
      <c r="S252" s="49"/>
      <c r="T252" s="38"/>
      <c r="U252" s="19"/>
      <c r="V252" s="30"/>
      <c r="W252" s="35"/>
      <c r="X252" s="30"/>
      <c r="Y252" s="28"/>
      <c r="Z252" s="30"/>
      <c r="AA252" s="28"/>
      <c r="AB252" s="30"/>
      <c r="AC252" s="28"/>
      <c r="AD252" s="28"/>
      <c r="AE252" s="33"/>
      <c r="AF252" s="30"/>
      <c r="AG252" s="28"/>
      <c r="AH252" s="30"/>
      <c r="AI252" s="28"/>
      <c r="AK252" s="49"/>
      <c r="AL252" s="38"/>
      <c r="AM252" s="19"/>
      <c r="AN252" s="30"/>
      <c r="AO252" s="35"/>
      <c r="AP252" s="30"/>
      <c r="AQ252" s="28"/>
      <c r="AR252" s="30"/>
      <c r="AS252" s="28"/>
      <c r="AT252" s="30"/>
      <c r="AU252" s="28"/>
      <c r="AV252" s="28"/>
      <c r="AW252" s="33"/>
      <c r="AX252" s="30"/>
      <c r="AY252" s="28"/>
      <c r="AZ252" s="30"/>
      <c r="BA252" s="28"/>
      <c r="BC252" s="163"/>
      <c r="BD252" s="164"/>
    </row>
    <row r="253" spans="1:56" ht="20.100000000000001" customHeight="1" x14ac:dyDescent="0.2">
      <c r="A253" s="49"/>
      <c r="B253" s="38"/>
      <c r="C253" s="19"/>
      <c r="D253" s="30"/>
      <c r="E253" s="31"/>
      <c r="F253" s="32"/>
      <c r="G253" s="36"/>
      <c r="H253" s="32"/>
      <c r="I253" s="36"/>
      <c r="J253" s="32"/>
      <c r="K253" s="36"/>
      <c r="L253" s="36"/>
      <c r="M253" s="31"/>
      <c r="N253" s="32"/>
      <c r="O253" s="36"/>
      <c r="P253" s="32"/>
      <c r="Q253" s="28"/>
      <c r="R253" s="28"/>
      <c r="S253" s="49"/>
      <c r="T253" s="38"/>
      <c r="U253" s="19"/>
      <c r="V253" s="30"/>
      <c r="W253" s="31"/>
      <c r="X253" s="32"/>
      <c r="Y253" s="36"/>
      <c r="Z253" s="32"/>
      <c r="AA253" s="36"/>
      <c r="AB253" s="32"/>
      <c r="AC253" s="36"/>
      <c r="AD253" s="36"/>
      <c r="AE253" s="31"/>
      <c r="AF253" s="32"/>
      <c r="AG253" s="36"/>
      <c r="AH253" s="32"/>
      <c r="AI253" s="28"/>
      <c r="AK253" s="49"/>
      <c r="AL253" s="38"/>
      <c r="AM253" s="19"/>
      <c r="AN253" s="30"/>
      <c r="AO253" s="31"/>
      <c r="AP253" s="32"/>
      <c r="AQ253" s="36"/>
      <c r="AR253" s="32"/>
      <c r="AS253" s="36"/>
      <c r="AT253" s="32"/>
      <c r="AU253" s="36"/>
      <c r="AV253" s="36"/>
      <c r="AW253" s="31"/>
      <c r="AX253" s="32"/>
      <c r="AY253" s="36"/>
      <c r="AZ253" s="32"/>
      <c r="BA253" s="28"/>
      <c r="BC253" s="163"/>
      <c r="BD253" s="164"/>
    </row>
    <row r="254" spans="1:56" ht="8.25" customHeight="1" x14ac:dyDescent="0.2">
      <c r="A254" s="19"/>
      <c r="B254" s="19"/>
      <c r="C254" s="19"/>
      <c r="D254" s="28"/>
      <c r="E254" s="28"/>
      <c r="F254" s="28"/>
      <c r="G254" s="28"/>
      <c r="H254" s="28"/>
      <c r="I254" s="28"/>
      <c r="J254" s="28"/>
      <c r="K254" s="28"/>
      <c r="L254" s="28"/>
      <c r="M254" s="28"/>
      <c r="N254" s="28"/>
      <c r="O254" s="28"/>
      <c r="P254" s="28"/>
      <c r="Q254" s="28"/>
      <c r="R254" s="28"/>
      <c r="S254" s="19"/>
      <c r="T254" s="19"/>
      <c r="U254" s="19"/>
      <c r="V254" s="28"/>
      <c r="W254" s="28"/>
      <c r="X254" s="28"/>
      <c r="Y254" s="28"/>
      <c r="Z254" s="28"/>
      <c r="AA254" s="28"/>
      <c r="AB254" s="28"/>
      <c r="AC254" s="28"/>
      <c r="AD254" s="28"/>
      <c r="AE254" s="28"/>
      <c r="AF254" s="28"/>
      <c r="AG254" s="28"/>
      <c r="AH254" s="28"/>
      <c r="AI254" s="28"/>
      <c r="AJ254" s="19"/>
      <c r="AK254" s="19"/>
      <c r="AL254" s="19"/>
      <c r="AM254" s="19"/>
      <c r="AN254" s="19"/>
      <c r="AO254" s="28"/>
      <c r="AP254" s="28"/>
      <c r="AQ254" s="28"/>
      <c r="AR254" s="28"/>
      <c r="AS254" s="39"/>
      <c r="AT254" s="40"/>
      <c r="AU254" s="40"/>
      <c r="AV254" s="40"/>
      <c r="AW254" s="40"/>
      <c r="AX254" s="40"/>
      <c r="AY254" s="40"/>
      <c r="AZ254" s="40"/>
      <c r="BA254" s="40"/>
      <c r="BB254" s="22"/>
    </row>
    <row r="255" spans="1:56" ht="6.75" customHeight="1" x14ac:dyDescent="0.2">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55"/>
      <c r="BC255" s="55"/>
      <c r="BD255" s="55"/>
    </row>
    <row r="256" spans="1:56" ht="8.25" customHeight="1"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row>
    <row r="257" spans="1:79" ht="12.75" customHeight="1" x14ac:dyDescent="0.2">
      <c r="A257" s="177"/>
      <c r="B257" s="177"/>
      <c r="C257" s="127"/>
      <c r="D257" s="174"/>
      <c r="E257" s="174"/>
      <c r="F257" s="174"/>
      <c r="G257" s="174"/>
      <c r="H257" s="174"/>
      <c r="I257" s="174"/>
      <c r="J257" s="174"/>
      <c r="K257" s="174"/>
      <c r="L257" s="174"/>
      <c r="M257" s="174"/>
      <c r="N257" s="178"/>
      <c r="O257" s="178"/>
      <c r="P257" s="178"/>
      <c r="Q257" s="178"/>
      <c r="R257" s="128"/>
      <c r="S257" s="177"/>
      <c r="T257" s="177"/>
      <c r="U257" s="127"/>
      <c r="V257" s="174"/>
      <c r="W257" s="174"/>
      <c r="X257" s="174"/>
      <c r="Y257" s="174"/>
      <c r="Z257" s="174"/>
      <c r="AA257" s="174"/>
      <c r="AB257" s="174"/>
      <c r="AC257" s="174"/>
      <c r="AD257" s="174"/>
      <c r="AE257" s="174"/>
      <c r="AF257" s="178"/>
      <c r="AG257" s="178"/>
      <c r="AH257" s="178"/>
      <c r="AI257" s="178"/>
      <c r="AJ257" s="55"/>
      <c r="AK257" s="177"/>
      <c r="AL257" s="177"/>
      <c r="AM257" s="127"/>
      <c r="AN257" s="174"/>
      <c r="AO257" s="174"/>
      <c r="AP257" s="174"/>
      <c r="AQ257" s="174"/>
      <c r="AR257" s="174"/>
      <c r="AS257" s="174"/>
      <c r="AT257" s="174"/>
      <c r="AU257" s="174"/>
      <c r="AV257" s="174"/>
      <c r="AW257" s="174"/>
      <c r="AX257" s="178"/>
      <c r="AY257" s="178"/>
      <c r="AZ257" s="178"/>
      <c r="BA257" s="178"/>
      <c r="BB257" s="55"/>
      <c r="BC257" s="55"/>
      <c r="BD257" s="55"/>
    </row>
    <row r="258" spans="1:79" ht="12.75" customHeight="1" x14ac:dyDescent="0.2">
      <c r="A258" s="177"/>
      <c r="B258" s="177"/>
      <c r="C258" s="127"/>
      <c r="D258" s="174"/>
      <c r="E258" s="174"/>
      <c r="F258" s="174"/>
      <c r="G258" s="174"/>
      <c r="H258" s="174"/>
      <c r="I258" s="174"/>
      <c r="J258" s="174"/>
      <c r="K258" s="174"/>
      <c r="L258" s="174"/>
      <c r="M258" s="174"/>
      <c r="N258" s="179"/>
      <c r="O258" s="179"/>
      <c r="P258" s="179"/>
      <c r="Q258" s="179"/>
      <c r="R258" s="128"/>
      <c r="S258" s="177"/>
      <c r="T258" s="177"/>
      <c r="U258" s="127"/>
      <c r="V258" s="174"/>
      <c r="W258" s="174"/>
      <c r="X258" s="174"/>
      <c r="Y258" s="174"/>
      <c r="Z258" s="174"/>
      <c r="AA258" s="174"/>
      <c r="AB258" s="174"/>
      <c r="AC258" s="174"/>
      <c r="AD258" s="174"/>
      <c r="AE258" s="174"/>
      <c r="AF258" s="179"/>
      <c r="AG258" s="179"/>
      <c r="AH258" s="179"/>
      <c r="AI258" s="179"/>
      <c r="AJ258" s="55"/>
      <c r="AK258" s="177"/>
      <c r="AL258" s="177"/>
      <c r="AM258" s="127"/>
      <c r="AN258" s="174"/>
      <c r="AO258" s="174"/>
      <c r="AP258" s="174"/>
      <c r="AQ258" s="174"/>
      <c r="AR258" s="174"/>
      <c r="AS258" s="174"/>
      <c r="AT258" s="174"/>
      <c r="AU258" s="174"/>
      <c r="AV258" s="174"/>
      <c r="AW258" s="174"/>
      <c r="AX258" s="179"/>
      <c r="AY258" s="179"/>
      <c r="AZ258" s="179"/>
      <c r="BA258" s="179"/>
      <c r="BB258" s="55"/>
      <c r="BC258" s="55"/>
      <c r="BD258" s="55"/>
    </row>
    <row r="259" spans="1:79" s="24" customFormat="1" ht="12.75" customHeight="1" x14ac:dyDescent="0.2">
      <c r="A259" s="171"/>
      <c r="B259" s="171"/>
      <c r="C259" s="127"/>
      <c r="D259" s="174"/>
      <c r="E259" s="174"/>
      <c r="F259" s="174"/>
      <c r="G259" s="174"/>
      <c r="H259" s="174"/>
      <c r="I259" s="174"/>
      <c r="J259" s="174"/>
      <c r="K259" s="174"/>
      <c r="L259" s="175"/>
      <c r="M259" s="175"/>
      <c r="N259" s="175"/>
      <c r="O259" s="170"/>
      <c r="P259" s="170"/>
      <c r="Q259" s="170"/>
      <c r="R259" s="128"/>
      <c r="S259" s="171"/>
      <c r="T259" s="171"/>
      <c r="U259" s="127"/>
      <c r="V259" s="174"/>
      <c r="W259" s="174"/>
      <c r="X259" s="174"/>
      <c r="Y259" s="174"/>
      <c r="Z259" s="174"/>
      <c r="AA259" s="174"/>
      <c r="AB259" s="174"/>
      <c r="AC259" s="174"/>
      <c r="AD259" s="175"/>
      <c r="AE259" s="175"/>
      <c r="AF259" s="175"/>
      <c r="AG259" s="170"/>
      <c r="AH259" s="170"/>
      <c r="AI259" s="170"/>
      <c r="AJ259" s="55"/>
      <c r="AK259" s="171"/>
      <c r="AL259" s="171"/>
      <c r="AM259" s="127"/>
      <c r="AN259" s="174"/>
      <c r="AO259" s="174"/>
      <c r="AP259" s="174"/>
      <c r="AQ259" s="174"/>
      <c r="AR259" s="174"/>
      <c r="AS259" s="174"/>
      <c r="AT259" s="174"/>
      <c r="AU259" s="174"/>
      <c r="AV259" s="175"/>
      <c r="AW259" s="175"/>
      <c r="AX259" s="175"/>
      <c r="AY259" s="170"/>
      <c r="AZ259" s="170"/>
      <c r="BA259" s="170"/>
      <c r="BB259" s="129"/>
      <c r="BC259" s="55"/>
      <c r="BD259" s="55"/>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171"/>
      <c r="B260" s="171"/>
      <c r="C260" s="127"/>
      <c r="D260" s="174"/>
      <c r="E260" s="174"/>
      <c r="F260" s="174"/>
      <c r="G260" s="174"/>
      <c r="H260" s="174"/>
      <c r="I260" s="174"/>
      <c r="J260" s="174"/>
      <c r="K260" s="174"/>
      <c r="L260" s="176"/>
      <c r="M260" s="176"/>
      <c r="N260" s="176"/>
      <c r="O260" s="169"/>
      <c r="P260" s="169"/>
      <c r="Q260" s="169"/>
      <c r="R260" s="128"/>
      <c r="S260" s="171"/>
      <c r="T260" s="171"/>
      <c r="U260" s="127"/>
      <c r="V260" s="174"/>
      <c r="W260" s="174"/>
      <c r="X260" s="174"/>
      <c r="Y260" s="174"/>
      <c r="Z260" s="174"/>
      <c r="AA260" s="174"/>
      <c r="AB260" s="174"/>
      <c r="AC260" s="174"/>
      <c r="AD260" s="176"/>
      <c r="AE260" s="176"/>
      <c r="AF260" s="176"/>
      <c r="AG260" s="169"/>
      <c r="AH260" s="169"/>
      <c r="AI260" s="169"/>
      <c r="AJ260" s="55"/>
      <c r="AK260" s="171"/>
      <c r="AL260" s="171"/>
      <c r="AM260" s="127"/>
      <c r="AN260" s="174"/>
      <c r="AO260" s="174"/>
      <c r="AP260" s="174"/>
      <c r="AQ260" s="174"/>
      <c r="AR260" s="174"/>
      <c r="AS260" s="174"/>
      <c r="AT260" s="174"/>
      <c r="AU260" s="174"/>
      <c r="AV260" s="176"/>
      <c r="AW260" s="176"/>
      <c r="AX260" s="176"/>
      <c r="AY260" s="169"/>
      <c r="AZ260" s="169"/>
      <c r="BA260" s="169"/>
      <c r="BB260" s="129"/>
      <c r="BC260" s="55"/>
      <c r="BD260" s="55"/>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130"/>
      <c r="B261" s="239"/>
      <c r="C261" s="239"/>
      <c r="D261" s="174"/>
      <c r="E261" s="174"/>
      <c r="F261" s="174"/>
      <c r="G261" s="174"/>
      <c r="H261" s="174"/>
      <c r="I261" s="174"/>
      <c r="J261" s="174"/>
      <c r="K261" s="174"/>
      <c r="L261" s="174"/>
      <c r="M261" s="174"/>
      <c r="N261" s="174"/>
      <c r="O261" s="170"/>
      <c r="P261" s="170"/>
      <c r="Q261" s="170"/>
      <c r="R261" s="131"/>
      <c r="S261" s="130"/>
      <c r="T261" s="239"/>
      <c r="U261" s="239"/>
      <c r="V261" s="174"/>
      <c r="W261" s="174"/>
      <c r="X261" s="174"/>
      <c r="Y261" s="174"/>
      <c r="Z261" s="174"/>
      <c r="AA261" s="174"/>
      <c r="AB261" s="174"/>
      <c r="AC261" s="174"/>
      <c r="AD261" s="174"/>
      <c r="AE261" s="174"/>
      <c r="AF261" s="174"/>
      <c r="AG261" s="170"/>
      <c r="AH261" s="170"/>
      <c r="AI261" s="170"/>
      <c r="AJ261" s="55"/>
      <c r="AK261" s="130"/>
      <c r="AL261" s="239"/>
      <c r="AM261" s="239"/>
      <c r="AN261" s="174"/>
      <c r="AO261" s="174"/>
      <c r="AP261" s="174"/>
      <c r="AQ261" s="174"/>
      <c r="AR261" s="174"/>
      <c r="AS261" s="174"/>
      <c r="AT261" s="174"/>
      <c r="AU261" s="174"/>
      <c r="AV261" s="174"/>
      <c r="AW261" s="174"/>
      <c r="AX261" s="174"/>
      <c r="AY261" s="170"/>
      <c r="AZ261" s="170"/>
      <c r="BA261" s="170"/>
      <c r="BB261" s="55"/>
      <c r="BC261" s="55"/>
      <c r="BD261" s="55"/>
    </row>
    <row r="262" spans="1:79" x14ac:dyDescent="0.2">
      <c r="A262" s="132"/>
      <c r="B262" s="132"/>
      <c r="C262" s="132"/>
      <c r="D262" s="169"/>
      <c r="E262" s="169"/>
      <c r="F262" s="169"/>
      <c r="G262" s="169"/>
      <c r="H262" s="169"/>
      <c r="I262" s="169"/>
      <c r="J262" s="170"/>
      <c r="K262" s="169"/>
      <c r="L262" s="170"/>
      <c r="M262" s="170"/>
      <c r="N262" s="169"/>
      <c r="O262" s="170"/>
      <c r="P262" s="169"/>
      <c r="Q262" s="170"/>
      <c r="R262" s="133"/>
      <c r="S262" s="132"/>
      <c r="T262" s="132"/>
      <c r="U262" s="132"/>
      <c r="V262" s="169"/>
      <c r="W262" s="169"/>
      <c r="X262" s="169"/>
      <c r="Y262" s="169"/>
      <c r="Z262" s="169"/>
      <c r="AA262" s="169"/>
      <c r="AB262" s="170"/>
      <c r="AC262" s="169"/>
      <c r="AD262" s="170"/>
      <c r="AE262" s="170"/>
      <c r="AF262" s="169"/>
      <c r="AG262" s="170"/>
      <c r="AH262" s="169"/>
      <c r="AI262" s="170"/>
      <c r="AJ262" s="128"/>
      <c r="AK262" s="132"/>
      <c r="AL262" s="132"/>
      <c r="AM262" s="132"/>
      <c r="AN262" s="169"/>
      <c r="AO262" s="169"/>
      <c r="AP262" s="169"/>
      <c r="AQ262" s="169"/>
      <c r="AR262" s="169"/>
      <c r="AS262" s="169"/>
      <c r="AT262" s="170"/>
      <c r="AU262" s="169"/>
      <c r="AV262" s="170"/>
      <c r="AW262" s="170"/>
      <c r="AX262" s="169"/>
      <c r="AY262" s="170"/>
      <c r="AZ262" s="169"/>
      <c r="BA262" s="170"/>
      <c r="BB262" s="55"/>
      <c r="BC262" s="162"/>
      <c r="BD262" s="162"/>
    </row>
    <row r="263" spans="1:79" x14ac:dyDescent="0.2">
      <c r="A263" s="132"/>
      <c r="B263" s="132"/>
      <c r="C263" s="132"/>
      <c r="D263" s="173"/>
      <c r="E263" s="173"/>
      <c r="F263" s="172"/>
      <c r="G263" s="172"/>
      <c r="H263" s="172"/>
      <c r="I263" s="172"/>
      <c r="J263" s="173"/>
      <c r="K263" s="173"/>
      <c r="L263" s="172"/>
      <c r="M263" s="172"/>
      <c r="N263" s="172"/>
      <c r="O263" s="172"/>
      <c r="P263" s="172"/>
      <c r="Q263" s="172"/>
      <c r="R263" s="147"/>
      <c r="S263" s="132"/>
      <c r="T263" s="132"/>
      <c r="U263" s="132"/>
      <c r="V263" s="173"/>
      <c r="W263" s="173"/>
      <c r="X263" s="172"/>
      <c r="Y263" s="172"/>
      <c r="Z263" s="172"/>
      <c r="AA263" s="172"/>
      <c r="AB263" s="173"/>
      <c r="AC263" s="173"/>
      <c r="AD263" s="172"/>
      <c r="AE263" s="172"/>
      <c r="AF263" s="172"/>
      <c r="AG263" s="172"/>
      <c r="AH263" s="172"/>
      <c r="AI263" s="172"/>
      <c r="AJ263" s="128"/>
      <c r="AK263" s="132"/>
      <c r="AL263" s="132"/>
      <c r="AM263" s="132"/>
      <c r="AN263" s="173"/>
      <c r="AO263" s="173"/>
      <c r="AP263" s="172"/>
      <c r="AQ263" s="172"/>
      <c r="AR263" s="172"/>
      <c r="AS263" s="172"/>
      <c r="AT263" s="173"/>
      <c r="AU263" s="173"/>
      <c r="AV263" s="172"/>
      <c r="AW263" s="172"/>
      <c r="AX263" s="172"/>
      <c r="AY263" s="172"/>
      <c r="AZ263" s="172"/>
      <c r="BA263" s="172"/>
      <c r="BB263" s="55"/>
      <c r="BC263" s="162"/>
      <c r="BD263" s="162"/>
    </row>
    <row r="264" spans="1:79" x14ac:dyDescent="0.2">
      <c r="A264" s="135"/>
      <c r="B264" s="136"/>
      <c r="C264" s="55"/>
      <c r="D264" s="137"/>
      <c r="E264" s="137"/>
      <c r="F264" s="137"/>
      <c r="G264" s="137"/>
      <c r="H264" s="137"/>
      <c r="I264" s="137"/>
      <c r="J264" s="137"/>
      <c r="K264" s="137"/>
      <c r="L264" s="137"/>
      <c r="M264" s="137"/>
      <c r="N264" s="137"/>
      <c r="O264" s="137"/>
      <c r="P264" s="137"/>
      <c r="Q264" s="137"/>
      <c r="R264" s="137"/>
      <c r="S264" s="135"/>
      <c r="T264" s="136"/>
      <c r="U264" s="55"/>
      <c r="V264" s="137"/>
      <c r="W264" s="137"/>
      <c r="X264" s="137"/>
      <c r="Y264" s="137"/>
      <c r="Z264" s="137"/>
      <c r="AA264" s="137"/>
      <c r="AB264" s="137"/>
      <c r="AC264" s="137"/>
      <c r="AD264" s="137"/>
      <c r="AE264" s="137"/>
      <c r="AF264" s="137"/>
      <c r="AG264" s="137"/>
      <c r="AH264" s="137"/>
      <c r="AI264" s="137"/>
      <c r="AJ264" s="55"/>
      <c r="AK264" s="135"/>
      <c r="AL264" s="136"/>
      <c r="AM264" s="55"/>
      <c r="AN264" s="137"/>
      <c r="AO264" s="137"/>
      <c r="AP264" s="137"/>
      <c r="AQ264" s="137"/>
      <c r="AR264" s="137"/>
      <c r="AS264" s="137"/>
      <c r="AT264" s="137"/>
      <c r="AU264" s="137"/>
      <c r="AV264" s="137"/>
      <c r="AW264" s="137"/>
      <c r="AX264" s="137"/>
      <c r="AY264" s="137"/>
      <c r="AZ264" s="137"/>
      <c r="BA264" s="137"/>
      <c r="BB264" s="55"/>
      <c r="BC264" s="55"/>
      <c r="BD264" s="55"/>
    </row>
    <row r="265" spans="1:79" ht="20.100000000000001" customHeight="1" x14ac:dyDescent="0.2">
      <c r="A265" s="138"/>
      <c r="B265" s="139"/>
      <c r="C265" s="55"/>
      <c r="D265" s="137"/>
      <c r="E265" s="137"/>
      <c r="F265" s="137"/>
      <c r="G265" s="137"/>
      <c r="H265" s="137"/>
      <c r="I265" s="137"/>
      <c r="J265" s="137"/>
      <c r="K265" s="137"/>
      <c r="L265" s="137"/>
      <c r="M265" s="137"/>
      <c r="N265" s="137"/>
      <c r="O265" s="137"/>
      <c r="P265" s="137"/>
      <c r="Q265" s="137"/>
      <c r="R265" s="137"/>
      <c r="S265" s="138"/>
      <c r="T265" s="139"/>
      <c r="U265" s="55"/>
      <c r="V265" s="137"/>
      <c r="W265" s="137"/>
      <c r="X265" s="137"/>
      <c r="Y265" s="137"/>
      <c r="Z265" s="137"/>
      <c r="AA265" s="137"/>
      <c r="AB265" s="137"/>
      <c r="AC265" s="137"/>
      <c r="AD265" s="137"/>
      <c r="AE265" s="137"/>
      <c r="AF265" s="137"/>
      <c r="AG265" s="137"/>
      <c r="AH265" s="137"/>
      <c r="AI265" s="137"/>
      <c r="AJ265" s="55"/>
      <c r="AK265" s="138"/>
      <c r="AL265" s="139"/>
      <c r="AM265" s="55"/>
      <c r="AN265" s="137"/>
      <c r="AO265" s="137"/>
      <c r="AP265" s="137"/>
      <c r="AQ265" s="137"/>
      <c r="AR265" s="137"/>
      <c r="AS265" s="137"/>
      <c r="AT265" s="137"/>
      <c r="AU265" s="137"/>
      <c r="AV265" s="137"/>
      <c r="AW265" s="137"/>
      <c r="AX265" s="137"/>
      <c r="AY265" s="137"/>
      <c r="AZ265" s="137"/>
      <c r="BA265" s="137"/>
      <c r="BB265" s="55"/>
      <c r="BC265" s="155"/>
      <c r="BD265" s="155"/>
    </row>
    <row r="266" spans="1:79" ht="20.100000000000001" customHeight="1" x14ac:dyDescent="0.2">
      <c r="A266" s="140"/>
      <c r="B266" s="138"/>
      <c r="C266" s="55"/>
      <c r="D266" s="137"/>
      <c r="E266" s="137"/>
      <c r="F266" s="137"/>
      <c r="G266" s="137"/>
      <c r="H266" s="137"/>
      <c r="I266" s="137"/>
      <c r="J266" s="137"/>
      <c r="K266" s="137"/>
      <c r="L266" s="137"/>
      <c r="M266" s="137"/>
      <c r="N266" s="137"/>
      <c r="O266" s="137"/>
      <c r="P266" s="137"/>
      <c r="Q266" s="137"/>
      <c r="R266" s="137"/>
      <c r="S266" s="140"/>
      <c r="T266" s="138"/>
      <c r="U266" s="55"/>
      <c r="V266" s="137"/>
      <c r="W266" s="137"/>
      <c r="X266" s="137"/>
      <c r="Y266" s="137"/>
      <c r="Z266" s="137"/>
      <c r="AA266" s="137"/>
      <c r="AB266" s="137"/>
      <c r="AC266" s="137"/>
      <c r="AD266" s="137"/>
      <c r="AE266" s="137"/>
      <c r="AF266" s="137"/>
      <c r="AG266" s="137"/>
      <c r="AH266" s="137"/>
      <c r="AI266" s="137"/>
      <c r="AJ266" s="55"/>
      <c r="AK266" s="140"/>
      <c r="AL266" s="138"/>
      <c r="AM266" s="55"/>
      <c r="AN266" s="137"/>
      <c r="AO266" s="137"/>
      <c r="AP266" s="137"/>
      <c r="AQ266" s="137"/>
      <c r="AR266" s="137"/>
      <c r="AS266" s="137"/>
      <c r="AT266" s="137"/>
      <c r="AU266" s="137"/>
      <c r="AV266" s="137"/>
      <c r="AW266" s="137"/>
      <c r="AX266" s="137"/>
      <c r="AY266" s="137"/>
      <c r="AZ266" s="137"/>
      <c r="BA266" s="137"/>
      <c r="BB266" s="55"/>
      <c r="BC266" s="155"/>
      <c r="BD266" s="155"/>
    </row>
    <row r="267" spans="1:79" ht="20.100000000000001" customHeight="1" x14ac:dyDescent="0.2">
      <c r="A267" s="140"/>
      <c r="B267" s="138"/>
      <c r="C267" s="55"/>
      <c r="D267" s="137"/>
      <c r="E267" s="137"/>
      <c r="F267" s="137"/>
      <c r="G267" s="137"/>
      <c r="H267" s="137"/>
      <c r="I267" s="137"/>
      <c r="J267" s="137"/>
      <c r="K267" s="137"/>
      <c r="L267" s="137"/>
      <c r="M267" s="137"/>
      <c r="N267" s="137"/>
      <c r="O267" s="137"/>
      <c r="P267" s="137"/>
      <c r="Q267" s="137"/>
      <c r="R267" s="137"/>
      <c r="S267" s="140"/>
      <c r="T267" s="138"/>
      <c r="U267" s="55"/>
      <c r="V267" s="137"/>
      <c r="W267" s="137"/>
      <c r="X267" s="137"/>
      <c r="Y267" s="137"/>
      <c r="Z267" s="137"/>
      <c r="AA267" s="137"/>
      <c r="AB267" s="137"/>
      <c r="AC267" s="137"/>
      <c r="AD267" s="137"/>
      <c r="AE267" s="137"/>
      <c r="AF267" s="137"/>
      <c r="AG267" s="137"/>
      <c r="AH267" s="137"/>
      <c r="AI267" s="137"/>
      <c r="AJ267" s="55"/>
      <c r="AK267" s="140"/>
      <c r="AL267" s="138"/>
      <c r="AM267" s="55"/>
      <c r="AN267" s="137"/>
      <c r="AO267" s="137"/>
      <c r="AP267" s="137"/>
      <c r="AQ267" s="137"/>
      <c r="AR267" s="137"/>
      <c r="AS267" s="137"/>
      <c r="AT267" s="137"/>
      <c r="AU267" s="137"/>
      <c r="AV267" s="137"/>
      <c r="AW267" s="137"/>
      <c r="AX267" s="137"/>
      <c r="AY267" s="137"/>
      <c r="AZ267" s="137"/>
      <c r="BA267" s="137"/>
      <c r="BB267" s="55"/>
      <c r="BC267" s="155"/>
      <c r="BD267" s="155"/>
    </row>
    <row r="268" spans="1:79" ht="20.100000000000001" customHeight="1" x14ac:dyDescent="0.2">
      <c r="A268" s="140"/>
      <c r="B268" s="138"/>
      <c r="C268" s="55"/>
      <c r="D268" s="137"/>
      <c r="E268" s="137"/>
      <c r="F268" s="137"/>
      <c r="G268" s="137"/>
      <c r="H268" s="137"/>
      <c r="I268" s="137"/>
      <c r="J268" s="137"/>
      <c r="K268" s="137"/>
      <c r="L268" s="137"/>
      <c r="M268" s="137"/>
      <c r="N268" s="137"/>
      <c r="O268" s="137"/>
      <c r="P268" s="137"/>
      <c r="Q268" s="137"/>
      <c r="R268" s="137"/>
      <c r="S268" s="140"/>
      <c r="T268" s="138"/>
      <c r="U268" s="55"/>
      <c r="V268" s="137"/>
      <c r="W268" s="137"/>
      <c r="X268" s="137"/>
      <c r="Y268" s="137"/>
      <c r="Z268" s="137"/>
      <c r="AA268" s="137"/>
      <c r="AB268" s="137"/>
      <c r="AC268" s="137"/>
      <c r="AD268" s="137"/>
      <c r="AE268" s="137"/>
      <c r="AF268" s="137"/>
      <c r="AG268" s="137"/>
      <c r="AH268" s="137"/>
      <c r="AI268" s="137"/>
      <c r="AJ268" s="55"/>
      <c r="AK268" s="140"/>
      <c r="AL268" s="138"/>
      <c r="AM268" s="55"/>
      <c r="AN268" s="137"/>
      <c r="AO268" s="137"/>
      <c r="AP268" s="137"/>
      <c r="AQ268" s="137"/>
      <c r="AR268" s="137"/>
      <c r="AS268" s="137"/>
      <c r="AT268" s="137"/>
      <c r="AU268" s="137"/>
      <c r="AV268" s="137"/>
      <c r="AW268" s="137"/>
      <c r="AX268" s="137"/>
      <c r="AY268" s="137"/>
      <c r="AZ268" s="137"/>
      <c r="BA268" s="137"/>
      <c r="BB268" s="55"/>
      <c r="BC268" s="155"/>
      <c r="BD268" s="155"/>
    </row>
    <row r="269" spans="1:79" ht="20.100000000000001" customHeight="1" x14ac:dyDescent="0.2">
      <c r="A269" s="140"/>
      <c r="B269" s="138"/>
      <c r="C269" s="55"/>
      <c r="D269" s="137"/>
      <c r="E269" s="137"/>
      <c r="F269" s="137"/>
      <c r="G269" s="137"/>
      <c r="H269" s="137"/>
      <c r="I269" s="137"/>
      <c r="J269" s="137"/>
      <c r="K269" s="137"/>
      <c r="L269" s="137"/>
      <c r="M269" s="137"/>
      <c r="N269" s="137"/>
      <c r="O269" s="137"/>
      <c r="P269" s="137"/>
      <c r="Q269" s="137"/>
      <c r="R269" s="137"/>
      <c r="S269" s="140"/>
      <c r="T269" s="138"/>
      <c r="U269" s="55"/>
      <c r="V269" s="137"/>
      <c r="W269" s="137"/>
      <c r="X269" s="137"/>
      <c r="Y269" s="137"/>
      <c r="Z269" s="137"/>
      <c r="AA269" s="137"/>
      <c r="AB269" s="137"/>
      <c r="AC269" s="137"/>
      <c r="AD269" s="137"/>
      <c r="AE269" s="137"/>
      <c r="AF269" s="137"/>
      <c r="AG269" s="137"/>
      <c r="AH269" s="137"/>
      <c r="AI269" s="137"/>
      <c r="AJ269" s="55"/>
      <c r="AK269" s="140"/>
      <c r="AL269" s="138"/>
      <c r="AM269" s="55"/>
      <c r="AN269" s="137"/>
      <c r="AO269" s="137"/>
      <c r="AP269" s="137"/>
      <c r="AQ269" s="137"/>
      <c r="AR269" s="137"/>
      <c r="AS269" s="137"/>
      <c r="AT269" s="137"/>
      <c r="AU269" s="137"/>
      <c r="AV269" s="137"/>
      <c r="AW269" s="137"/>
      <c r="AX269" s="137"/>
      <c r="AY269" s="137"/>
      <c r="AZ269" s="137"/>
      <c r="BA269" s="137"/>
      <c r="BB269" s="55"/>
      <c r="BC269" s="155"/>
      <c r="BD269" s="155"/>
    </row>
    <row r="270" spans="1:79" ht="20.100000000000001" customHeight="1" x14ac:dyDescent="0.2">
      <c r="A270" s="140"/>
      <c r="B270" s="138"/>
      <c r="C270" s="55"/>
      <c r="D270" s="137"/>
      <c r="E270" s="137"/>
      <c r="F270" s="137"/>
      <c r="G270" s="137"/>
      <c r="H270" s="137"/>
      <c r="I270" s="137"/>
      <c r="J270" s="137"/>
      <c r="K270" s="137"/>
      <c r="L270" s="137"/>
      <c r="M270" s="137"/>
      <c r="N270" s="137"/>
      <c r="O270" s="137"/>
      <c r="P270" s="137"/>
      <c r="Q270" s="137"/>
      <c r="R270" s="137"/>
      <c r="S270" s="140"/>
      <c r="T270" s="138"/>
      <c r="U270" s="55"/>
      <c r="V270" s="137"/>
      <c r="W270" s="137"/>
      <c r="X270" s="137"/>
      <c r="Y270" s="137"/>
      <c r="Z270" s="137"/>
      <c r="AA270" s="137"/>
      <c r="AB270" s="137"/>
      <c r="AC270" s="137"/>
      <c r="AD270" s="137"/>
      <c r="AE270" s="137"/>
      <c r="AF270" s="137"/>
      <c r="AG270" s="137"/>
      <c r="AH270" s="137"/>
      <c r="AI270" s="137"/>
      <c r="AJ270" s="55"/>
      <c r="AK270" s="140"/>
      <c r="AL270" s="138"/>
      <c r="AM270" s="55"/>
      <c r="AN270" s="137"/>
      <c r="AO270" s="137"/>
      <c r="AP270" s="137"/>
      <c r="AQ270" s="137"/>
      <c r="AR270" s="137"/>
      <c r="AS270" s="137"/>
      <c r="AT270" s="137"/>
      <c r="AU270" s="137"/>
      <c r="AV270" s="137"/>
      <c r="AW270" s="137"/>
      <c r="AX270" s="137"/>
      <c r="AY270" s="137"/>
      <c r="AZ270" s="137"/>
      <c r="BA270" s="137"/>
      <c r="BB270" s="55"/>
      <c r="BC270" s="155"/>
      <c r="BD270" s="155"/>
    </row>
    <row r="271" spans="1:79" ht="20.100000000000001" customHeight="1" x14ac:dyDescent="0.2">
      <c r="A271" s="140"/>
      <c r="B271" s="138"/>
      <c r="C271" s="55"/>
      <c r="D271" s="137"/>
      <c r="E271" s="137"/>
      <c r="F271" s="137"/>
      <c r="G271" s="137"/>
      <c r="H271" s="137"/>
      <c r="I271" s="137"/>
      <c r="J271" s="137"/>
      <c r="K271" s="137"/>
      <c r="L271" s="137"/>
      <c r="M271" s="137"/>
      <c r="N271" s="137"/>
      <c r="O271" s="137"/>
      <c r="P271" s="137"/>
      <c r="Q271" s="137"/>
      <c r="R271" s="137"/>
      <c r="S271" s="140"/>
      <c r="T271" s="138"/>
      <c r="U271" s="55"/>
      <c r="V271" s="137"/>
      <c r="W271" s="137"/>
      <c r="X271" s="137"/>
      <c r="Y271" s="137"/>
      <c r="Z271" s="137"/>
      <c r="AA271" s="137"/>
      <c r="AB271" s="137"/>
      <c r="AC271" s="137"/>
      <c r="AD271" s="137"/>
      <c r="AE271" s="137"/>
      <c r="AF271" s="137"/>
      <c r="AG271" s="137"/>
      <c r="AH271" s="137"/>
      <c r="AI271" s="137"/>
      <c r="AJ271" s="55"/>
      <c r="AK271" s="140"/>
      <c r="AL271" s="138"/>
      <c r="AM271" s="55"/>
      <c r="AN271" s="137"/>
      <c r="AO271" s="137"/>
      <c r="AP271" s="137"/>
      <c r="AQ271" s="137"/>
      <c r="AR271" s="137"/>
      <c r="AS271" s="137"/>
      <c r="AT271" s="137"/>
      <c r="AU271" s="137"/>
      <c r="AV271" s="137"/>
      <c r="AW271" s="137"/>
      <c r="AX271" s="137"/>
      <c r="AY271" s="137"/>
      <c r="AZ271" s="137"/>
      <c r="BA271" s="137"/>
      <c r="BB271" s="55"/>
      <c r="BC271" s="155"/>
      <c r="BD271" s="155"/>
    </row>
    <row r="272" spans="1:79" ht="20.100000000000001" customHeight="1" x14ac:dyDescent="0.2">
      <c r="A272" s="140"/>
      <c r="B272" s="138"/>
      <c r="C272" s="55"/>
      <c r="D272" s="137"/>
      <c r="E272" s="137"/>
      <c r="F272" s="137"/>
      <c r="G272" s="137"/>
      <c r="H272" s="137"/>
      <c r="I272" s="137"/>
      <c r="J272" s="137"/>
      <c r="K272" s="137"/>
      <c r="L272" s="137"/>
      <c r="M272" s="137"/>
      <c r="N272" s="137"/>
      <c r="O272" s="137"/>
      <c r="P272" s="137"/>
      <c r="Q272" s="137"/>
      <c r="R272" s="137"/>
      <c r="S272" s="140"/>
      <c r="T272" s="138"/>
      <c r="U272" s="55"/>
      <c r="V272" s="137"/>
      <c r="W272" s="137"/>
      <c r="X272" s="137"/>
      <c r="Y272" s="137"/>
      <c r="Z272" s="137"/>
      <c r="AA272" s="137"/>
      <c r="AB272" s="137"/>
      <c r="AC272" s="137"/>
      <c r="AD272" s="137"/>
      <c r="AE272" s="137"/>
      <c r="AF272" s="137"/>
      <c r="AG272" s="137"/>
      <c r="AH272" s="137"/>
      <c r="AI272" s="137"/>
      <c r="AJ272" s="55"/>
      <c r="AK272" s="140"/>
      <c r="AL272" s="138"/>
      <c r="AM272" s="55"/>
      <c r="AN272" s="137"/>
      <c r="AO272" s="137"/>
      <c r="AP272" s="137"/>
      <c r="AQ272" s="137"/>
      <c r="AR272" s="137"/>
      <c r="AS272" s="137"/>
      <c r="AT272" s="137"/>
      <c r="AU272" s="137"/>
      <c r="AV272" s="137"/>
      <c r="AW272" s="137"/>
      <c r="AX272" s="137"/>
      <c r="AY272" s="137"/>
      <c r="AZ272" s="137"/>
      <c r="BA272" s="137"/>
      <c r="BB272" s="55"/>
      <c r="BC272" s="155"/>
      <c r="BD272" s="155"/>
    </row>
    <row r="273" spans="1:56" ht="20.100000000000001" customHeight="1" x14ac:dyDescent="0.2">
      <c r="A273" s="140"/>
      <c r="B273" s="138"/>
      <c r="C273" s="55"/>
      <c r="D273" s="137"/>
      <c r="E273" s="137"/>
      <c r="F273" s="137"/>
      <c r="G273" s="137"/>
      <c r="H273" s="137"/>
      <c r="I273" s="137"/>
      <c r="J273" s="137"/>
      <c r="K273" s="137"/>
      <c r="L273" s="137"/>
      <c r="M273" s="137"/>
      <c r="N273" s="137"/>
      <c r="O273" s="137"/>
      <c r="P273" s="137"/>
      <c r="Q273" s="137"/>
      <c r="R273" s="137"/>
      <c r="S273" s="140"/>
      <c r="T273" s="138"/>
      <c r="U273" s="55"/>
      <c r="V273" s="137"/>
      <c r="W273" s="137"/>
      <c r="X273" s="137"/>
      <c r="Y273" s="137"/>
      <c r="Z273" s="137"/>
      <c r="AA273" s="137"/>
      <c r="AB273" s="137"/>
      <c r="AC273" s="137"/>
      <c r="AD273" s="137"/>
      <c r="AE273" s="137"/>
      <c r="AF273" s="137"/>
      <c r="AG273" s="137"/>
      <c r="AH273" s="137"/>
      <c r="AI273" s="137"/>
      <c r="AJ273" s="55"/>
      <c r="AK273" s="140"/>
      <c r="AL273" s="138"/>
      <c r="AM273" s="55"/>
      <c r="AN273" s="137"/>
      <c r="AO273" s="137"/>
      <c r="AP273" s="137"/>
      <c r="AQ273" s="137"/>
      <c r="AR273" s="137"/>
      <c r="AS273" s="137"/>
      <c r="AT273" s="137"/>
      <c r="AU273" s="137"/>
      <c r="AV273" s="137"/>
      <c r="AW273" s="137"/>
      <c r="AX273" s="137"/>
      <c r="AY273" s="137"/>
      <c r="AZ273" s="137"/>
      <c r="BA273" s="137"/>
      <c r="BB273" s="55"/>
      <c r="BC273" s="155"/>
      <c r="BD273" s="155"/>
    </row>
    <row r="274" spans="1:56" ht="20.100000000000001" customHeight="1" x14ac:dyDescent="0.2">
      <c r="A274" s="140"/>
      <c r="B274" s="138"/>
      <c r="C274" s="55"/>
      <c r="D274" s="137"/>
      <c r="E274" s="137"/>
      <c r="F274" s="137"/>
      <c r="G274" s="137"/>
      <c r="H274" s="137"/>
      <c r="I274" s="137"/>
      <c r="J274" s="137"/>
      <c r="K274" s="137"/>
      <c r="L274" s="137"/>
      <c r="M274" s="137"/>
      <c r="N274" s="137"/>
      <c r="O274" s="137"/>
      <c r="P274" s="137"/>
      <c r="Q274" s="137"/>
      <c r="R274" s="137"/>
      <c r="S274" s="140"/>
      <c r="T274" s="138"/>
      <c r="U274" s="55"/>
      <c r="V274" s="137"/>
      <c r="W274" s="137"/>
      <c r="X274" s="137"/>
      <c r="Y274" s="137"/>
      <c r="Z274" s="137"/>
      <c r="AA274" s="137"/>
      <c r="AB274" s="137"/>
      <c r="AC274" s="137"/>
      <c r="AD274" s="137"/>
      <c r="AE274" s="137"/>
      <c r="AF274" s="137"/>
      <c r="AG274" s="137"/>
      <c r="AH274" s="137"/>
      <c r="AI274" s="137"/>
      <c r="AJ274" s="55"/>
      <c r="AK274" s="140"/>
      <c r="AL274" s="138"/>
      <c r="AM274" s="55"/>
      <c r="AN274" s="137"/>
      <c r="AO274" s="137"/>
      <c r="AP274" s="137"/>
      <c r="AQ274" s="137"/>
      <c r="AR274" s="137"/>
      <c r="AS274" s="137"/>
      <c r="AT274" s="137"/>
      <c r="AU274" s="137"/>
      <c r="AV274" s="137"/>
      <c r="AW274" s="137"/>
      <c r="AX274" s="137"/>
      <c r="AY274" s="137"/>
      <c r="AZ274" s="137"/>
      <c r="BA274" s="137"/>
      <c r="BB274" s="55"/>
      <c r="BC274" s="155"/>
      <c r="BD274" s="155"/>
    </row>
    <row r="275" spans="1:56" ht="20.100000000000001" customHeight="1" x14ac:dyDescent="0.2">
      <c r="A275" s="140"/>
      <c r="B275" s="138"/>
      <c r="C275" s="55"/>
      <c r="D275" s="137"/>
      <c r="E275" s="137"/>
      <c r="F275" s="137"/>
      <c r="G275" s="137"/>
      <c r="H275" s="137"/>
      <c r="I275" s="137"/>
      <c r="J275" s="137"/>
      <c r="K275" s="137"/>
      <c r="L275" s="137"/>
      <c r="M275" s="137"/>
      <c r="N275" s="137"/>
      <c r="O275" s="137"/>
      <c r="P275" s="137"/>
      <c r="Q275" s="137"/>
      <c r="R275" s="137"/>
      <c r="S275" s="140"/>
      <c r="T275" s="138"/>
      <c r="U275" s="55"/>
      <c r="V275" s="137"/>
      <c r="W275" s="137"/>
      <c r="X275" s="137"/>
      <c r="Y275" s="137"/>
      <c r="Z275" s="137"/>
      <c r="AA275" s="137"/>
      <c r="AB275" s="137"/>
      <c r="AC275" s="137"/>
      <c r="AD275" s="137"/>
      <c r="AE275" s="137"/>
      <c r="AF275" s="137"/>
      <c r="AG275" s="137"/>
      <c r="AH275" s="137"/>
      <c r="AI275" s="137"/>
      <c r="AJ275" s="55"/>
      <c r="AK275" s="140"/>
      <c r="AL275" s="138"/>
      <c r="AM275" s="55"/>
      <c r="AN275" s="137"/>
      <c r="AO275" s="137"/>
      <c r="AP275" s="137"/>
      <c r="AQ275" s="137"/>
      <c r="AR275" s="137"/>
      <c r="AS275" s="137"/>
      <c r="AT275" s="137"/>
      <c r="AU275" s="137"/>
      <c r="AV275" s="137"/>
      <c r="AW275" s="137"/>
      <c r="AX275" s="137"/>
      <c r="AY275" s="137"/>
      <c r="AZ275" s="137"/>
      <c r="BA275" s="137"/>
      <c r="BB275" s="55"/>
      <c r="BC275" s="155"/>
      <c r="BD275" s="155"/>
    </row>
    <row r="276" spans="1:56" ht="20.100000000000001" customHeight="1" x14ac:dyDescent="0.2">
      <c r="A276" s="140"/>
      <c r="B276" s="138"/>
      <c r="C276" s="55"/>
      <c r="D276" s="137"/>
      <c r="E276" s="137"/>
      <c r="F276" s="137"/>
      <c r="G276" s="137"/>
      <c r="H276" s="137"/>
      <c r="I276" s="137"/>
      <c r="J276" s="137"/>
      <c r="K276" s="137"/>
      <c r="L276" s="137"/>
      <c r="M276" s="137"/>
      <c r="N276" s="137"/>
      <c r="O276" s="137"/>
      <c r="P276" s="137"/>
      <c r="Q276" s="137"/>
      <c r="R276" s="137"/>
      <c r="S276" s="140"/>
      <c r="T276" s="138"/>
      <c r="U276" s="55"/>
      <c r="V276" s="137"/>
      <c r="W276" s="137"/>
      <c r="X276" s="137"/>
      <c r="Y276" s="137"/>
      <c r="Z276" s="137"/>
      <c r="AA276" s="137"/>
      <c r="AB276" s="137"/>
      <c r="AC276" s="137"/>
      <c r="AD276" s="137"/>
      <c r="AE276" s="137"/>
      <c r="AF276" s="137"/>
      <c r="AG276" s="137"/>
      <c r="AH276" s="137"/>
      <c r="AI276" s="137"/>
      <c r="AJ276" s="55"/>
      <c r="AK276" s="140"/>
      <c r="AL276" s="138"/>
      <c r="AM276" s="55"/>
      <c r="AN276" s="137"/>
      <c r="AO276" s="137"/>
      <c r="AP276" s="137"/>
      <c r="AQ276" s="137"/>
      <c r="AR276" s="137"/>
      <c r="AS276" s="137"/>
      <c r="AT276" s="137"/>
      <c r="AU276" s="137"/>
      <c r="AV276" s="137"/>
      <c r="AW276" s="137"/>
      <c r="AX276" s="137"/>
      <c r="AY276" s="137"/>
      <c r="AZ276" s="137"/>
      <c r="BA276" s="137"/>
      <c r="BB276" s="55"/>
      <c r="BC276" s="155"/>
      <c r="BD276" s="155"/>
    </row>
    <row r="277" spans="1:56" ht="20.100000000000001" customHeight="1" x14ac:dyDescent="0.2">
      <c r="A277" s="140"/>
      <c r="B277" s="138"/>
      <c r="C277" s="55"/>
      <c r="D277" s="137"/>
      <c r="E277" s="137"/>
      <c r="F277" s="137"/>
      <c r="G277" s="137"/>
      <c r="H277" s="137"/>
      <c r="I277" s="137"/>
      <c r="J277" s="137"/>
      <c r="K277" s="137"/>
      <c r="L277" s="137"/>
      <c r="M277" s="137"/>
      <c r="N277" s="137"/>
      <c r="O277" s="137"/>
      <c r="P277" s="137"/>
      <c r="Q277" s="137"/>
      <c r="R277" s="137"/>
      <c r="S277" s="140"/>
      <c r="T277" s="138"/>
      <c r="U277" s="55"/>
      <c r="V277" s="137"/>
      <c r="W277" s="137"/>
      <c r="X277" s="137"/>
      <c r="Y277" s="137"/>
      <c r="Z277" s="137"/>
      <c r="AA277" s="137"/>
      <c r="AB277" s="137"/>
      <c r="AC277" s="137"/>
      <c r="AD277" s="137"/>
      <c r="AE277" s="137"/>
      <c r="AF277" s="137"/>
      <c r="AG277" s="137"/>
      <c r="AH277" s="137"/>
      <c r="AI277" s="137"/>
      <c r="AJ277" s="55"/>
      <c r="AK277" s="140"/>
      <c r="AL277" s="138"/>
      <c r="AM277" s="55"/>
      <c r="AN277" s="137"/>
      <c r="AO277" s="137"/>
      <c r="AP277" s="137"/>
      <c r="AQ277" s="137"/>
      <c r="AR277" s="137"/>
      <c r="AS277" s="137"/>
      <c r="AT277" s="137"/>
      <c r="AU277" s="137"/>
      <c r="AV277" s="137"/>
      <c r="AW277" s="137"/>
      <c r="AX277" s="137"/>
      <c r="AY277" s="137"/>
      <c r="AZ277" s="137"/>
      <c r="BA277" s="137"/>
      <c r="BB277" s="55"/>
      <c r="BC277" s="155"/>
      <c r="BD277" s="155"/>
    </row>
    <row r="278" spans="1:56" ht="20.100000000000001" customHeight="1" x14ac:dyDescent="0.2">
      <c r="A278" s="140"/>
      <c r="B278" s="138"/>
      <c r="C278" s="55"/>
      <c r="D278" s="137"/>
      <c r="E278" s="137"/>
      <c r="F278" s="137"/>
      <c r="G278" s="137"/>
      <c r="H278" s="137"/>
      <c r="I278" s="137"/>
      <c r="J278" s="137"/>
      <c r="K278" s="137"/>
      <c r="L278" s="137"/>
      <c r="M278" s="137"/>
      <c r="N278" s="137"/>
      <c r="O278" s="137"/>
      <c r="P278" s="137"/>
      <c r="Q278" s="137"/>
      <c r="R278" s="137"/>
      <c r="S278" s="140"/>
      <c r="T278" s="138"/>
      <c r="U278" s="55"/>
      <c r="V278" s="137"/>
      <c r="W278" s="137"/>
      <c r="X278" s="137"/>
      <c r="Y278" s="137"/>
      <c r="Z278" s="137"/>
      <c r="AA278" s="137"/>
      <c r="AB278" s="137"/>
      <c r="AC278" s="137"/>
      <c r="AD278" s="137"/>
      <c r="AE278" s="137"/>
      <c r="AF278" s="137"/>
      <c r="AG278" s="137"/>
      <c r="AH278" s="137"/>
      <c r="AI278" s="137"/>
      <c r="AJ278" s="55"/>
      <c r="AK278" s="140"/>
      <c r="AL278" s="138"/>
      <c r="AM278" s="55"/>
      <c r="AN278" s="137"/>
      <c r="AO278" s="137"/>
      <c r="AP278" s="137"/>
      <c r="AQ278" s="137"/>
      <c r="AR278" s="137"/>
      <c r="AS278" s="137"/>
      <c r="AT278" s="137"/>
      <c r="AU278" s="137"/>
      <c r="AV278" s="137"/>
      <c r="AW278" s="137"/>
      <c r="AX278" s="137"/>
      <c r="AY278" s="137"/>
      <c r="AZ278" s="137"/>
      <c r="BA278" s="137"/>
      <c r="BB278" s="55"/>
      <c r="BC278" s="155"/>
      <c r="BD278" s="155"/>
    </row>
    <row r="279" spans="1:56" ht="20.100000000000001" customHeight="1" x14ac:dyDescent="0.2">
      <c r="A279" s="140"/>
      <c r="B279" s="138"/>
      <c r="C279" s="55"/>
      <c r="D279" s="137"/>
      <c r="E279" s="137"/>
      <c r="F279" s="137"/>
      <c r="G279" s="137"/>
      <c r="H279" s="137"/>
      <c r="I279" s="137"/>
      <c r="J279" s="137"/>
      <c r="K279" s="137"/>
      <c r="L279" s="137"/>
      <c r="M279" s="137"/>
      <c r="N279" s="137"/>
      <c r="O279" s="137"/>
      <c r="P279" s="137"/>
      <c r="Q279" s="137"/>
      <c r="R279" s="137"/>
      <c r="S279" s="140"/>
      <c r="T279" s="138"/>
      <c r="U279" s="55"/>
      <c r="V279" s="137"/>
      <c r="W279" s="137"/>
      <c r="X279" s="137"/>
      <c r="Y279" s="137"/>
      <c r="Z279" s="137"/>
      <c r="AA279" s="137"/>
      <c r="AB279" s="137"/>
      <c r="AC279" s="137"/>
      <c r="AD279" s="137"/>
      <c r="AE279" s="137"/>
      <c r="AF279" s="137"/>
      <c r="AG279" s="137"/>
      <c r="AH279" s="137"/>
      <c r="AI279" s="137"/>
      <c r="AJ279" s="55"/>
      <c r="AK279" s="140"/>
      <c r="AL279" s="138"/>
      <c r="AM279" s="55"/>
      <c r="AN279" s="137"/>
      <c r="AO279" s="137"/>
      <c r="AP279" s="137"/>
      <c r="AQ279" s="137"/>
      <c r="AR279" s="137"/>
      <c r="AS279" s="137"/>
      <c r="AT279" s="137"/>
      <c r="AU279" s="137"/>
      <c r="AV279" s="137"/>
      <c r="AW279" s="137"/>
      <c r="AX279" s="137"/>
      <c r="AY279" s="137"/>
      <c r="AZ279" s="137"/>
      <c r="BA279" s="137"/>
      <c r="BB279" s="55"/>
      <c r="BC279" s="155"/>
      <c r="BD279" s="155"/>
    </row>
    <row r="280" spans="1:56" ht="20.100000000000001" customHeight="1" x14ac:dyDescent="0.2">
      <c r="A280" s="140"/>
      <c r="B280" s="138"/>
      <c r="C280" s="55"/>
      <c r="D280" s="137"/>
      <c r="E280" s="137"/>
      <c r="F280" s="137"/>
      <c r="G280" s="137"/>
      <c r="H280" s="137"/>
      <c r="I280" s="137"/>
      <c r="J280" s="137"/>
      <c r="K280" s="137"/>
      <c r="L280" s="137"/>
      <c r="M280" s="137"/>
      <c r="N280" s="137"/>
      <c r="O280" s="137"/>
      <c r="P280" s="137"/>
      <c r="Q280" s="137"/>
      <c r="R280" s="137"/>
      <c r="S280" s="140"/>
      <c r="T280" s="138"/>
      <c r="U280" s="55"/>
      <c r="V280" s="137"/>
      <c r="W280" s="137"/>
      <c r="X280" s="137"/>
      <c r="Y280" s="137"/>
      <c r="Z280" s="137"/>
      <c r="AA280" s="137"/>
      <c r="AB280" s="137"/>
      <c r="AC280" s="137"/>
      <c r="AD280" s="137"/>
      <c r="AE280" s="137"/>
      <c r="AF280" s="137"/>
      <c r="AG280" s="137"/>
      <c r="AH280" s="137"/>
      <c r="AI280" s="137"/>
      <c r="AJ280" s="55"/>
      <c r="AK280" s="140"/>
      <c r="AL280" s="138"/>
      <c r="AM280" s="55"/>
      <c r="AN280" s="137"/>
      <c r="AO280" s="137"/>
      <c r="AP280" s="137"/>
      <c r="AQ280" s="137"/>
      <c r="AR280" s="137"/>
      <c r="AS280" s="137"/>
      <c r="AT280" s="137"/>
      <c r="AU280" s="137"/>
      <c r="AV280" s="137"/>
      <c r="AW280" s="137"/>
      <c r="AX280" s="137"/>
      <c r="AY280" s="137"/>
      <c r="AZ280" s="137"/>
      <c r="BA280" s="137"/>
      <c r="BB280" s="55"/>
      <c r="BC280" s="155"/>
      <c r="BD280" s="155"/>
    </row>
    <row r="281" spans="1:56" ht="20.100000000000001" customHeight="1" x14ac:dyDescent="0.2">
      <c r="A281" s="140"/>
      <c r="B281" s="138"/>
      <c r="C281" s="55"/>
      <c r="D281" s="137"/>
      <c r="E281" s="137"/>
      <c r="F281" s="137"/>
      <c r="G281" s="137"/>
      <c r="H281" s="137"/>
      <c r="I281" s="137"/>
      <c r="J281" s="137"/>
      <c r="K281" s="137"/>
      <c r="L281" s="137"/>
      <c r="M281" s="137"/>
      <c r="N281" s="137"/>
      <c r="O281" s="137"/>
      <c r="P281" s="137"/>
      <c r="Q281" s="137"/>
      <c r="R281" s="137"/>
      <c r="S281" s="140"/>
      <c r="T281" s="138"/>
      <c r="U281" s="55"/>
      <c r="V281" s="137"/>
      <c r="W281" s="137"/>
      <c r="X281" s="137"/>
      <c r="Y281" s="137"/>
      <c r="Z281" s="137"/>
      <c r="AA281" s="137"/>
      <c r="AB281" s="137"/>
      <c r="AC281" s="137"/>
      <c r="AD281" s="137"/>
      <c r="AE281" s="137"/>
      <c r="AF281" s="137"/>
      <c r="AG281" s="137"/>
      <c r="AH281" s="137"/>
      <c r="AI281" s="137"/>
      <c r="AJ281" s="55"/>
      <c r="AK281" s="140"/>
      <c r="AL281" s="138"/>
      <c r="AM281" s="55"/>
      <c r="AN281" s="137"/>
      <c r="AO281" s="137"/>
      <c r="AP281" s="137"/>
      <c r="AQ281" s="137"/>
      <c r="AR281" s="137"/>
      <c r="AS281" s="137"/>
      <c r="AT281" s="137"/>
      <c r="AU281" s="137"/>
      <c r="AV281" s="137"/>
      <c r="AW281" s="137"/>
      <c r="AX281" s="137"/>
      <c r="AY281" s="137"/>
      <c r="AZ281" s="137"/>
      <c r="BA281" s="137"/>
      <c r="BB281" s="55"/>
      <c r="BC281" s="155"/>
      <c r="BD281" s="155"/>
    </row>
    <row r="282" spans="1:56" ht="20.100000000000001" customHeight="1" x14ac:dyDescent="0.2">
      <c r="A282" s="140"/>
      <c r="B282" s="138"/>
      <c r="C282" s="55"/>
      <c r="D282" s="137"/>
      <c r="E282" s="137"/>
      <c r="F282" s="137"/>
      <c r="G282" s="137"/>
      <c r="H282" s="137"/>
      <c r="I282" s="137"/>
      <c r="J282" s="137"/>
      <c r="K282" s="137"/>
      <c r="L282" s="137"/>
      <c r="M282" s="137"/>
      <c r="N282" s="137"/>
      <c r="O282" s="137"/>
      <c r="P282" s="137"/>
      <c r="Q282" s="137"/>
      <c r="R282" s="137"/>
      <c r="S282" s="140"/>
      <c r="T282" s="138"/>
      <c r="U282" s="55"/>
      <c r="V282" s="137"/>
      <c r="W282" s="137"/>
      <c r="X282" s="137"/>
      <c r="Y282" s="137"/>
      <c r="Z282" s="137"/>
      <c r="AA282" s="137"/>
      <c r="AB282" s="137"/>
      <c r="AC282" s="137"/>
      <c r="AD282" s="137"/>
      <c r="AE282" s="137"/>
      <c r="AF282" s="137"/>
      <c r="AG282" s="137"/>
      <c r="AH282" s="137"/>
      <c r="AI282" s="137"/>
      <c r="AJ282" s="55"/>
      <c r="AK282" s="140"/>
      <c r="AL282" s="138"/>
      <c r="AM282" s="55"/>
      <c r="AN282" s="137"/>
      <c r="AO282" s="137"/>
      <c r="AP282" s="137"/>
      <c r="AQ282" s="137"/>
      <c r="AR282" s="137"/>
      <c r="AS282" s="137"/>
      <c r="AT282" s="137"/>
      <c r="AU282" s="137"/>
      <c r="AV282" s="137"/>
      <c r="AW282" s="137"/>
      <c r="AX282" s="137"/>
      <c r="AY282" s="137"/>
      <c r="AZ282" s="137"/>
      <c r="BA282" s="137"/>
      <c r="BB282" s="55"/>
      <c r="BC282" s="155"/>
      <c r="BD282" s="155"/>
    </row>
    <row r="283" spans="1:56" ht="20.100000000000001" customHeight="1" x14ac:dyDescent="0.2">
      <c r="A283" s="140"/>
      <c r="B283" s="138"/>
      <c r="C283" s="55"/>
      <c r="D283" s="137"/>
      <c r="E283" s="137"/>
      <c r="F283" s="137"/>
      <c r="G283" s="137"/>
      <c r="H283" s="137"/>
      <c r="I283" s="137"/>
      <c r="J283" s="137"/>
      <c r="K283" s="137"/>
      <c r="L283" s="137"/>
      <c r="M283" s="137"/>
      <c r="N283" s="137"/>
      <c r="O283" s="137"/>
      <c r="P283" s="137"/>
      <c r="Q283" s="137"/>
      <c r="R283" s="137"/>
      <c r="S283" s="140"/>
      <c r="T283" s="138"/>
      <c r="U283" s="55"/>
      <c r="V283" s="137"/>
      <c r="W283" s="137"/>
      <c r="X283" s="137"/>
      <c r="Y283" s="137"/>
      <c r="Z283" s="137"/>
      <c r="AA283" s="137"/>
      <c r="AB283" s="137"/>
      <c r="AC283" s="137"/>
      <c r="AD283" s="137"/>
      <c r="AE283" s="137"/>
      <c r="AF283" s="137"/>
      <c r="AG283" s="137"/>
      <c r="AH283" s="137"/>
      <c r="AI283" s="137"/>
      <c r="AJ283" s="55"/>
      <c r="AK283" s="140"/>
      <c r="AL283" s="138"/>
      <c r="AM283" s="55"/>
      <c r="AN283" s="137"/>
      <c r="AO283" s="137"/>
      <c r="AP283" s="137"/>
      <c r="AQ283" s="137"/>
      <c r="AR283" s="137"/>
      <c r="AS283" s="137"/>
      <c r="AT283" s="137"/>
      <c r="AU283" s="137"/>
      <c r="AV283" s="137"/>
      <c r="AW283" s="137"/>
      <c r="AX283" s="137"/>
      <c r="AY283" s="137"/>
      <c r="AZ283" s="137"/>
      <c r="BA283" s="137"/>
      <c r="BB283" s="55"/>
      <c r="BC283" s="155"/>
      <c r="BD283" s="155"/>
    </row>
    <row r="284" spans="1:56" ht="20.100000000000001" customHeight="1" x14ac:dyDescent="0.2">
      <c r="A284" s="140"/>
      <c r="B284" s="138"/>
      <c r="C284" s="55"/>
      <c r="D284" s="137"/>
      <c r="E284" s="137"/>
      <c r="F284" s="137"/>
      <c r="G284" s="137"/>
      <c r="H284" s="137"/>
      <c r="I284" s="137"/>
      <c r="J284" s="137"/>
      <c r="K284" s="137"/>
      <c r="L284" s="137"/>
      <c r="M284" s="137"/>
      <c r="N284" s="137"/>
      <c r="O284" s="137"/>
      <c r="P284" s="137"/>
      <c r="Q284" s="137"/>
      <c r="R284" s="137"/>
      <c r="S284" s="140"/>
      <c r="T284" s="138"/>
      <c r="U284" s="55"/>
      <c r="V284" s="137"/>
      <c r="W284" s="137"/>
      <c r="X284" s="137"/>
      <c r="Y284" s="137"/>
      <c r="Z284" s="137"/>
      <c r="AA284" s="137"/>
      <c r="AB284" s="137"/>
      <c r="AC284" s="137"/>
      <c r="AD284" s="137"/>
      <c r="AE284" s="137"/>
      <c r="AF284" s="137"/>
      <c r="AG284" s="137"/>
      <c r="AH284" s="137"/>
      <c r="AI284" s="137"/>
      <c r="AJ284" s="55"/>
      <c r="AK284" s="140"/>
      <c r="AL284" s="138"/>
      <c r="AM284" s="55"/>
      <c r="AN284" s="137"/>
      <c r="AO284" s="137"/>
      <c r="AP284" s="137"/>
      <c r="AQ284" s="137"/>
      <c r="AR284" s="137"/>
      <c r="AS284" s="137"/>
      <c r="AT284" s="137"/>
      <c r="AU284" s="137"/>
      <c r="AV284" s="137"/>
      <c r="AW284" s="137"/>
      <c r="AX284" s="137"/>
      <c r="AY284" s="137"/>
      <c r="AZ284" s="137"/>
      <c r="BA284" s="137"/>
      <c r="BB284" s="55"/>
      <c r="BC284" s="155"/>
      <c r="BD284" s="155"/>
    </row>
    <row r="285" spans="1:56" ht="20.100000000000001" customHeight="1" x14ac:dyDescent="0.2">
      <c r="A285" s="140"/>
      <c r="B285" s="138"/>
      <c r="C285" s="55"/>
      <c r="D285" s="137"/>
      <c r="E285" s="137"/>
      <c r="F285" s="137"/>
      <c r="G285" s="137"/>
      <c r="H285" s="137"/>
      <c r="I285" s="137"/>
      <c r="J285" s="137"/>
      <c r="K285" s="137"/>
      <c r="L285" s="137"/>
      <c r="M285" s="137"/>
      <c r="N285" s="137"/>
      <c r="O285" s="137"/>
      <c r="P285" s="137"/>
      <c r="Q285" s="137"/>
      <c r="R285" s="137"/>
      <c r="S285" s="140"/>
      <c r="T285" s="138"/>
      <c r="U285" s="55"/>
      <c r="V285" s="137"/>
      <c r="W285" s="137"/>
      <c r="X285" s="137"/>
      <c r="Y285" s="137"/>
      <c r="Z285" s="137"/>
      <c r="AA285" s="137"/>
      <c r="AB285" s="137"/>
      <c r="AC285" s="137"/>
      <c r="AD285" s="137"/>
      <c r="AE285" s="137"/>
      <c r="AF285" s="137"/>
      <c r="AG285" s="137"/>
      <c r="AH285" s="137"/>
      <c r="AI285" s="137"/>
      <c r="AJ285" s="55"/>
      <c r="AK285" s="140"/>
      <c r="AL285" s="138"/>
      <c r="AM285" s="55"/>
      <c r="AN285" s="137"/>
      <c r="AO285" s="137"/>
      <c r="AP285" s="137"/>
      <c r="AQ285" s="137"/>
      <c r="AR285" s="137"/>
      <c r="AS285" s="137"/>
      <c r="AT285" s="137"/>
      <c r="AU285" s="137"/>
      <c r="AV285" s="137"/>
      <c r="AW285" s="137"/>
      <c r="AX285" s="137"/>
      <c r="AY285" s="137"/>
      <c r="AZ285" s="137"/>
      <c r="BA285" s="137"/>
      <c r="BB285" s="55"/>
      <c r="BC285" s="155"/>
      <c r="BD285" s="155"/>
    </row>
    <row r="286" spans="1:56" ht="20.100000000000001" customHeight="1" x14ac:dyDescent="0.2">
      <c r="A286" s="140"/>
      <c r="B286" s="138"/>
      <c r="C286" s="55"/>
      <c r="D286" s="137"/>
      <c r="E286" s="137"/>
      <c r="F286" s="137"/>
      <c r="G286" s="137"/>
      <c r="H286" s="137"/>
      <c r="I286" s="137"/>
      <c r="J286" s="137"/>
      <c r="K286" s="137"/>
      <c r="L286" s="137"/>
      <c r="M286" s="137"/>
      <c r="N286" s="137"/>
      <c r="O286" s="137"/>
      <c r="P286" s="137"/>
      <c r="Q286" s="137"/>
      <c r="R286" s="137"/>
      <c r="S286" s="140"/>
      <c r="T286" s="138"/>
      <c r="U286" s="55"/>
      <c r="V286" s="137"/>
      <c r="W286" s="137"/>
      <c r="X286" s="137"/>
      <c r="Y286" s="137"/>
      <c r="Z286" s="137"/>
      <c r="AA286" s="137"/>
      <c r="AB286" s="137"/>
      <c r="AC286" s="137"/>
      <c r="AD286" s="137"/>
      <c r="AE286" s="137"/>
      <c r="AF286" s="137"/>
      <c r="AG286" s="137"/>
      <c r="AH286" s="137"/>
      <c r="AI286" s="137"/>
      <c r="AJ286" s="55"/>
      <c r="AK286" s="140"/>
      <c r="AL286" s="138"/>
      <c r="AM286" s="55"/>
      <c r="AN286" s="137"/>
      <c r="AO286" s="137"/>
      <c r="AP286" s="137"/>
      <c r="AQ286" s="137"/>
      <c r="AR286" s="137"/>
      <c r="AS286" s="137"/>
      <c r="AT286" s="137"/>
      <c r="AU286" s="137"/>
      <c r="AV286" s="137"/>
      <c r="AW286" s="137"/>
      <c r="AX286" s="137"/>
      <c r="AY286" s="137"/>
      <c r="AZ286" s="137"/>
      <c r="BA286" s="137"/>
      <c r="BB286" s="55"/>
      <c r="BC286" s="155"/>
      <c r="BD286" s="155"/>
    </row>
    <row r="287" spans="1:56" ht="20.100000000000001" customHeight="1" x14ac:dyDescent="0.2">
      <c r="A287" s="140"/>
      <c r="B287" s="138"/>
      <c r="C287" s="55"/>
      <c r="D287" s="137"/>
      <c r="E287" s="137"/>
      <c r="F287" s="137"/>
      <c r="G287" s="137"/>
      <c r="H287" s="137"/>
      <c r="I287" s="137"/>
      <c r="J287" s="137"/>
      <c r="K287" s="137"/>
      <c r="L287" s="137"/>
      <c r="M287" s="137"/>
      <c r="N287" s="137"/>
      <c r="O287" s="137"/>
      <c r="P287" s="137"/>
      <c r="Q287" s="137"/>
      <c r="R287" s="137"/>
      <c r="S287" s="140"/>
      <c r="T287" s="138"/>
      <c r="U287" s="55"/>
      <c r="V287" s="137"/>
      <c r="W287" s="137"/>
      <c r="X287" s="137"/>
      <c r="Y287" s="137"/>
      <c r="Z287" s="137"/>
      <c r="AA287" s="137"/>
      <c r="AB287" s="137"/>
      <c r="AC287" s="137"/>
      <c r="AD287" s="137"/>
      <c r="AE287" s="137"/>
      <c r="AF287" s="137"/>
      <c r="AG287" s="137"/>
      <c r="AH287" s="137"/>
      <c r="AI287" s="137"/>
      <c r="AJ287" s="55"/>
      <c r="AK287" s="140"/>
      <c r="AL287" s="138"/>
      <c r="AM287" s="55"/>
      <c r="AN287" s="137"/>
      <c r="AO287" s="137"/>
      <c r="AP287" s="137"/>
      <c r="AQ287" s="137"/>
      <c r="AR287" s="137"/>
      <c r="AS287" s="137"/>
      <c r="AT287" s="137"/>
      <c r="AU287" s="137"/>
      <c r="AV287" s="137"/>
      <c r="AW287" s="137"/>
      <c r="AX287" s="137"/>
      <c r="AY287" s="137"/>
      <c r="AZ287" s="137"/>
      <c r="BA287" s="137"/>
      <c r="BB287" s="55"/>
      <c r="BC287" s="155"/>
      <c r="BD287" s="155"/>
    </row>
    <row r="288" spans="1:56" ht="20.100000000000001" customHeight="1" x14ac:dyDescent="0.2">
      <c r="A288" s="140"/>
      <c r="B288" s="138"/>
      <c r="C288" s="55"/>
      <c r="D288" s="137"/>
      <c r="E288" s="137"/>
      <c r="F288" s="137"/>
      <c r="G288" s="137"/>
      <c r="H288" s="137"/>
      <c r="I288" s="137"/>
      <c r="J288" s="137"/>
      <c r="K288" s="137"/>
      <c r="L288" s="137"/>
      <c r="M288" s="137"/>
      <c r="N288" s="137"/>
      <c r="O288" s="137"/>
      <c r="P288" s="137"/>
      <c r="Q288" s="137"/>
      <c r="R288" s="137"/>
      <c r="S288" s="140"/>
      <c r="T288" s="138"/>
      <c r="U288" s="55"/>
      <c r="V288" s="137"/>
      <c r="W288" s="137"/>
      <c r="X288" s="137"/>
      <c r="Y288" s="137"/>
      <c r="Z288" s="137"/>
      <c r="AA288" s="137"/>
      <c r="AB288" s="137"/>
      <c r="AC288" s="137"/>
      <c r="AD288" s="137"/>
      <c r="AE288" s="137"/>
      <c r="AF288" s="137"/>
      <c r="AG288" s="137"/>
      <c r="AH288" s="137"/>
      <c r="AI288" s="137"/>
      <c r="AJ288" s="55"/>
      <c r="AK288" s="140"/>
      <c r="AL288" s="138"/>
      <c r="AM288" s="55"/>
      <c r="AN288" s="137"/>
      <c r="AO288" s="137"/>
      <c r="AP288" s="137"/>
      <c r="AQ288" s="137"/>
      <c r="AR288" s="137"/>
      <c r="AS288" s="137"/>
      <c r="AT288" s="137"/>
      <c r="AU288" s="137"/>
      <c r="AV288" s="137"/>
      <c r="AW288" s="137"/>
      <c r="AX288" s="137"/>
      <c r="AY288" s="137"/>
      <c r="AZ288" s="137"/>
      <c r="BA288" s="137"/>
      <c r="BB288" s="55"/>
      <c r="BC288" s="155"/>
      <c r="BD288" s="155"/>
    </row>
    <row r="289" spans="1:79" ht="20.100000000000001" customHeight="1" x14ac:dyDescent="0.2">
      <c r="A289" s="140"/>
      <c r="B289" s="138"/>
      <c r="C289" s="55"/>
      <c r="D289" s="137"/>
      <c r="E289" s="137"/>
      <c r="F289" s="137"/>
      <c r="G289" s="137"/>
      <c r="H289" s="137"/>
      <c r="I289" s="137"/>
      <c r="J289" s="137"/>
      <c r="K289" s="137"/>
      <c r="L289" s="137"/>
      <c r="M289" s="137"/>
      <c r="N289" s="137"/>
      <c r="O289" s="137"/>
      <c r="P289" s="137"/>
      <c r="Q289" s="137"/>
      <c r="R289" s="137"/>
      <c r="S289" s="140"/>
      <c r="T289" s="138"/>
      <c r="U289" s="55"/>
      <c r="V289" s="137"/>
      <c r="W289" s="137"/>
      <c r="X289" s="137"/>
      <c r="Y289" s="137"/>
      <c r="Z289" s="137"/>
      <c r="AA289" s="137"/>
      <c r="AB289" s="137"/>
      <c r="AC289" s="137"/>
      <c r="AD289" s="137"/>
      <c r="AE289" s="137"/>
      <c r="AF289" s="137"/>
      <c r="AG289" s="137"/>
      <c r="AH289" s="137"/>
      <c r="AI289" s="137"/>
      <c r="AJ289" s="55"/>
      <c r="AK289" s="140"/>
      <c r="AL289" s="138"/>
      <c r="AM289" s="55"/>
      <c r="AN289" s="137"/>
      <c r="AO289" s="137"/>
      <c r="AP289" s="137"/>
      <c r="AQ289" s="137"/>
      <c r="AR289" s="137"/>
      <c r="AS289" s="137"/>
      <c r="AT289" s="137"/>
      <c r="AU289" s="137"/>
      <c r="AV289" s="137"/>
      <c r="AW289" s="137"/>
      <c r="AX289" s="137"/>
      <c r="AY289" s="137"/>
      <c r="AZ289" s="137"/>
      <c r="BA289" s="137"/>
      <c r="BB289" s="55"/>
      <c r="BC289" s="155"/>
      <c r="BD289" s="155"/>
    </row>
    <row r="290" spans="1:79" ht="8.25" customHeight="1" x14ac:dyDescent="0.2">
      <c r="A290" s="55"/>
      <c r="B290" s="55"/>
      <c r="C290" s="55"/>
      <c r="D290" s="137"/>
      <c r="E290" s="137"/>
      <c r="F290" s="137"/>
      <c r="G290" s="137"/>
      <c r="H290" s="137"/>
      <c r="I290" s="137"/>
      <c r="J290" s="137"/>
      <c r="K290" s="137"/>
      <c r="L290" s="137"/>
      <c r="M290" s="137"/>
      <c r="N290" s="137"/>
      <c r="O290" s="137"/>
      <c r="P290" s="137"/>
      <c r="Q290" s="137"/>
      <c r="R290" s="137"/>
      <c r="S290" s="55"/>
      <c r="T290" s="55"/>
      <c r="U290" s="55"/>
      <c r="V290" s="137"/>
      <c r="W290" s="137"/>
      <c r="X290" s="137"/>
      <c r="Y290" s="137"/>
      <c r="Z290" s="137"/>
      <c r="AA290" s="137"/>
      <c r="AB290" s="137"/>
      <c r="AC290" s="137"/>
      <c r="AD290" s="137"/>
      <c r="AE290" s="137"/>
      <c r="AF290" s="137"/>
      <c r="AG290" s="137"/>
      <c r="AH290" s="137"/>
      <c r="AI290" s="137"/>
      <c r="AJ290" s="55"/>
      <c r="AK290" s="55"/>
      <c r="AL290" s="55"/>
      <c r="AM290" s="55"/>
      <c r="AN290" s="55"/>
      <c r="AO290" s="137"/>
      <c r="AP290" s="137"/>
      <c r="AQ290" s="137"/>
      <c r="AR290" s="137"/>
      <c r="AS290" s="148"/>
      <c r="AT290" s="149"/>
      <c r="AU290" s="149"/>
      <c r="AV290" s="149"/>
      <c r="AW290" s="149"/>
      <c r="AX290" s="149"/>
      <c r="AY290" s="149"/>
      <c r="AZ290" s="149"/>
      <c r="BA290" s="149"/>
      <c r="BB290" s="131"/>
      <c r="BC290" s="55"/>
      <c r="BD290" s="55"/>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c r="BC291" s="19"/>
      <c r="BD291" s="19"/>
    </row>
    <row r="292" spans="1:79" ht="8.2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row>
    <row r="293" spans="1:79" ht="12.75" customHeight="1" x14ac:dyDescent="0.2">
      <c r="A293" s="177"/>
      <c r="B293" s="177"/>
      <c r="C293" s="127"/>
      <c r="D293" s="174"/>
      <c r="E293" s="174"/>
      <c r="F293" s="174"/>
      <c r="G293" s="174"/>
      <c r="H293" s="174"/>
      <c r="I293" s="174"/>
      <c r="J293" s="174"/>
      <c r="K293" s="174"/>
      <c r="L293" s="174"/>
      <c r="M293" s="174"/>
      <c r="N293" s="178"/>
      <c r="O293" s="178"/>
      <c r="P293" s="178"/>
      <c r="Q293" s="178"/>
      <c r="R293" s="128"/>
      <c r="S293" s="177"/>
      <c r="T293" s="177"/>
      <c r="U293" s="127"/>
      <c r="V293" s="174"/>
      <c r="W293" s="174"/>
      <c r="X293" s="174"/>
      <c r="Y293" s="174"/>
      <c r="Z293" s="174"/>
      <c r="AA293" s="174"/>
      <c r="AB293" s="174"/>
      <c r="AC293" s="174"/>
      <c r="AD293" s="174"/>
      <c r="AE293" s="174"/>
      <c r="AF293" s="178"/>
      <c r="AG293" s="178"/>
      <c r="AH293" s="178"/>
      <c r="AI293" s="178"/>
      <c r="AJ293" s="55"/>
      <c r="AK293" s="177"/>
      <c r="AL293" s="177"/>
      <c r="AM293" s="127"/>
      <c r="AN293" s="174"/>
      <c r="AO293" s="174"/>
      <c r="AP293" s="174"/>
      <c r="AQ293" s="174"/>
      <c r="AR293" s="174"/>
      <c r="AS293" s="174"/>
      <c r="AT293" s="174"/>
      <c r="AU293" s="174"/>
      <c r="AV293" s="174"/>
      <c r="AW293" s="174"/>
      <c r="AX293" s="178"/>
      <c r="AY293" s="178"/>
      <c r="AZ293" s="178"/>
      <c r="BA293" s="178"/>
      <c r="BB293" s="55"/>
      <c r="BC293" s="55"/>
      <c r="BD293" s="55"/>
    </row>
    <row r="294" spans="1:79" ht="12.75" customHeight="1" x14ac:dyDescent="0.2">
      <c r="A294" s="177"/>
      <c r="B294" s="177"/>
      <c r="C294" s="127"/>
      <c r="D294" s="174"/>
      <c r="E294" s="174"/>
      <c r="F294" s="174"/>
      <c r="G294" s="174"/>
      <c r="H294" s="174"/>
      <c r="I294" s="174"/>
      <c r="J294" s="174"/>
      <c r="K294" s="174"/>
      <c r="L294" s="174"/>
      <c r="M294" s="174"/>
      <c r="N294" s="179"/>
      <c r="O294" s="179"/>
      <c r="P294" s="179"/>
      <c r="Q294" s="179"/>
      <c r="R294" s="128"/>
      <c r="S294" s="177"/>
      <c r="T294" s="177"/>
      <c r="U294" s="127"/>
      <c r="V294" s="174"/>
      <c r="W294" s="174"/>
      <c r="X294" s="174"/>
      <c r="Y294" s="174"/>
      <c r="Z294" s="174"/>
      <c r="AA294" s="174"/>
      <c r="AB294" s="174"/>
      <c r="AC294" s="174"/>
      <c r="AD294" s="174"/>
      <c r="AE294" s="174"/>
      <c r="AF294" s="179"/>
      <c r="AG294" s="179"/>
      <c r="AH294" s="179"/>
      <c r="AI294" s="179"/>
      <c r="AJ294" s="55"/>
      <c r="AK294" s="177"/>
      <c r="AL294" s="177"/>
      <c r="AM294" s="127"/>
      <c r="AN294" s="174"/>
      <c r="AO294" s="174"/>
      <c r="AP294" s="174"/>
      <c r="AQ294" s="174"/>
      <c r="AR294" s="174"/>
      <c r="AS294" s="174"/>
      <c r="AT294" s="174"/>
      <c r="AU294" s="174"/>
      <c r="AV294" s="174"/>
      <c r="AW294" s="174"/>
      <c r="AX294" s="179"/>
      <c r="AY294" s="179"/>
      <c r="AZ294" s="179"/>
      <c r="BA294" s="179"/>
      <c r="BB294" s="55"/>
      <c r="BC294" s="55"/>
      <c r="BD294" s="55"/>
    </row>
    <row r="295" spans="1:79" s="24" customFormat="1" ht="12.75" customHeight="1" x14ac:dyDescent="0.2">
      <c r="A295" s="171"/>
      <c r="B295" s="171"/>
      <c r="C295" s="127"/>
      <c r="D295" s="174"/>
      <c r="E295" s="174"/>
      <c r="F295" s="174"/>
      <c r="G295" s="174"/>
      <c r="H295" s="174"/>
      <c r="I295" s="174"/>
      <c r="J295" s="174"/>
      <c r="K295" s="174"/>
      <c r="L295" s="175"/>
      <c r="M295" s="175"/>
      <c r="N295" s="175"/>
      <c r="O295" s="170"/>
      <c r="P295" s="170"/>
      <c r="Q295" s="170"/>
      <c r="R295" s="128"/>
      <c r="S295" s="171"/>
      <c r="T295" s="171"/>
      <c r="U295" s="127"/>
      <c r="V295" s="174"/>
      <c r="W295" s="174"/>
      <c r="X295" s="174"/>
      <c r="Y295" s="174"/>
      <c r="Z295" s="174"/>
      <c r="AA295" s="174"/>
      <c r="AB295" s="174"/>
      <c r="AC295" s="174"/>
      <c r="AD295" s="175"/>
      <c r="AE295" s="175"/>
      <c r="AF295" s="175"/>
      <c r="AG295" s="170"/>
      <c r="AH295" s="170"/>
      <c r="AI295" s="170"/>
      <c r="AJ295" s="55"/>
      <c r="AK295" s="171"/>
      <c r="AL295" s="171"/>
      <c r="AM295" s="127"/>
      <c r="AN295" s="174"/>
      <c r="AO295" s="174"/>
      <c r="AP295" s="174"/>
      <c r="AQ295" s="174"/>
      <c r="AR295" s="174"/>
      <c r="AS295" s="174"/>
      <c r="AT295" s="174"/>
      <c r="AU295" s="174"/>
      <c r="AV295" s="175"/>
      <c r="AW295" s="175"/>
      <c r="AX295" s="175"/>
      <c r="AY295" s="170"/>
      <c r="AZ295" s="170"/>
      <c r="BA295" s="170"/>
      <c r="BB295" s="129"/>
      <c r="BC295" s="55"/>
      <c r="BD295" s="55"/>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171"/>
      <c r="B296" s="171"/>
      <c r="C296" s="127"/>
      <c r="D296" s="174"/>
      <c r="E296" s="174"/>
      <c r="F296" s="174"/>
      <c r="G296" s="174"/>
      <c r="H296" s="174"/>
      <c r="I296" s="174"/>
      <c r="J296" s="174"/>
      <c r="K296" s="174"/>
      <c r="L296" s="176"/>
      <c r="M296" s="176"/>
      <c r="N296" s="176"/>
      <c r="O296" s="169"/>
      <c r="P296" s="169"/>
      <c r="Q296" s="169"/>
      <c r="R296" s="128"/>
      <c r="S296" s="171"/>
      <c r="T296" s="171"/>
      <c r="U296" s="127"/>
      <c r="V296" s="174"/>
      <c r="W296" s="174"/>
      <c r="X296" s="174"/>
      <c r="Y296" s="174"/>
      <c r="Z296" s="174"/>
      <c r="AA296" s="174"/>
      <c r="AB296" s="174"/>
      <c r="AC296" s="174"/>
      <c r="AD296" s="176"/>
      <c r="AE296" s="176"/>
      <c r="AF296" s="176"/>
      <c r="AG296" s="169"/>
      <c r="AH296" s="169"/>
      <c r="AI296" s="169"/>
      <c r="AJ296" s="55"/>
      <c r="AK296" s="171"/>
      <c r="AL296" s="171"/>
      <c r="AM296" s="127"/>
      <c r="AN296" s="174"/>
      <c r="AO296" s="174"/>
      <c r="AP296" s="174"/>
      <c r="AQ296" s="174"/>
      <c r="AR296" s="174"/>
      <c r="AS296" s="174"/>
      <c r="AT296" s="174"/>
      <c r="AU296" s="174"/>
      <c r="AV296" s="176"/>
      <c r="AW296" s="176"/>
      <c r="AX296" s="176"/>
      <c r="AY296" s="169"/>
      <c r="AZ296" s="169"/>
      <c r="BA296" s="169"/>
      <c r="BB296" s="129"/>
      <c r="BC296" s="55"/>
      <c r="BD296" s="55"/>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130"/>
      <c r="B297" s="239"/>
      <c r="C297" s="239"/>
      <c r="D297" s="174"/>
      <c r="E297" s="174"/>
      <c r="F297" s="174"/>
      <c r="G297" s="174"/>
      <c r="H297" s="174"/>
      <c r="I297" s="174"/>
      <c r="J297" s="174"/>
      <c r="K297" s="174"/>
      <c r="L297" s="174"/>
      <c r="M297" s="174"/>
      <c r="N297" s="174"/>
      <c r="O297" s="170"/>
      <c r="P297" s="170"/>
      <c r="Q297" s="170"/>
      <c r="R297" s="131"/>
      <c r="S297" s="130"/>
      <c r="T297" s="239"/>
      <c r="U297" s="239"/>
      <c r="V297" s="174"/>
      <c r="W297" s="174"/>
      <c r="X297" s="174"/>
      <c r="Y297" s="174"/>
      <c r="Z297" s="174"/>
      <c r="AA297" s="174"/>
      <c r="AB297" s="174"/>
      <c r="AC297" s="174"/>
      <c r="AD297" s="174"/>
      <c r="AE297" s="174"/>
      <c r="AF297" s="174"/>
      <c r="AG297" s="170"/>
      <c r="AH297" s="170"/>
      <c r="AI297" s="170"/>
      <c r="AJ297" s="55"/>
      <c r="AK297" s="130"/>
      <c r="AL297" s="239"/>
      <c r="AM297" s="239"/>
      <c r="AN297" s="174"/>
      <c r="AO297" s="174"/>
      <c r="AP297" s="174"/>
      <c r="AQ297" s="174"/>
      <c r="AR297" s="174"/>
      <c r="AS297" s="174"/>
      <c r="AT297" s="174"/>
      <c r="AU297" s="174"/>
      <c r="AV297" s="174"/>
      <c r="AW297" s="174"/>
      <c r="AX297" s="174"/>
      <c r="AY297" s="170"/>
      <c r="AZ297" s="170"/>
      <c r="BA297" s="170"/>
      <c r="BB297" s="55"/>
      <c r="BC297" s="55"/>
      <c r="BD297" s="55"/>
    </row>
    <row r="298" spans="1:79" x14ac:dyDescent="0.2">
      <c r="A298" s="132"/>
      <c r="B298" s="132"/>
      <c r="C298" s="132"/>
      <c r="D298" s="169"/>
      <c r="E298" s="169"/>
      <c r="F298" s="169"/>
      <c r="G298" s="169"/>
      <c r="H298" s="169"/>
      <c r="I298" s="169"/>
      <c r="J298" s="170"/>
      <c r="K298" s="169"/>
      <c r="L298" s="170"/>
      <c r="M298" s="170"/>
      <c r="N298" s="169"/>
      <c r="O298" s="170"/>
      <c r="P298" s="169"/>
      <c r="Q298" s="170"/>
      <c r="R298" s="133"/>
      <c r="S298" s="132"/>
      <c r="T298" s="132"/>
      <c r="U298" s="132"/>
      <c r="V298" s="169"/>
      <c r="W298" s="169"/>
      <c r="X298" s="169"/>
      <c r="Y298" s="169"/>
      <c r="Z298" s="169"/>
      <c r="AA298" s="169"/>
      <c r="AB298" s="170"/>
      <c r="AC298" s="169"/>
      <c r="AD298" s="170"/>
      <c r="AE298" s="170"/>
      <c r="AF298" s="169"/>
      <c r="AG298" s="170"/>
      <c r="AH298" s="169"/>
      <c r="AI298" s="170"/>
      <c r="AJ298" s="128"/>
      <c r="AK298" s="132"/>
      <c r="AL298" s="132"/>
      <c r="AM298" s="132"/>
      <c r="AN298" s="169"/>
      <c r="AO298" s="169"/>
      <c r="AP298" s="169"/>
      <c r="AQ298" s="169"/>
      <c r="AR298" s="169"/>
      <c r="AS298" s="169"/>
      <c r="AT298" s="170"/>
      <c r="AU298" s="169"/>
      <c r="AV298" s="170"/>
      <c r="AW298" s="170"/>
      <c r="AX298" s="169"/>
      <c r="AY298" s="170"/>
      <c r="AZ298" s="169"/>
      <c r="BA298" s="170"/>
      <c r="BB298" s="55"/>
      <c r="BC298" s="162"/>
      <c r="BD298" s="162"/>
    </row>
    <row r="299" spans="1:79" x14ac:dyDescent="0.2">
      <c r="A299" s="132"/>
      <c r="B299" s="132"/>
      <c r="C299" s="132"/>
      <c r="D299" s="173"/>
      <c r="E299" s="173"/>
      <c r="F299" s="172"/>
      <c r="G299" s="172"/>
      <c r="H299" s="172"/>
      <c r="I299" s="172"/>
      <c r="J299" s="173"/>
      <c r="K299" s="173"/>
      <c r="L299" s="172"/>
      <c r="M299" s="172"/>
      <c r="N299" s="172"/>
      <c r="O299" s="172"/>
      <c r="P299" s="172"/>
      <c r="Q299" s="172"/>
      <c r="R299" s="147"/>
      <c r="S299" s="132"/>
      <c r="T299" s="132"/>
      <c r="U299" s="132"/>
      <c r="V299" s="173"/>
      <c r="W299" s="173"/>
      <c r="X299" s="172"/>
      <c r="Y299" s="172"/>
      <c r="Z299" s="172"/>
      <c r="AA299" s="172"/>
      <c r="AB299" s="173"/>
      <c r="AC299" s="173"/>
      <c r="AD299" s="172"/>
      <c r="AE299" s="172"/>
      <c r="AF299" s="172"/>
      <c r="AG299" s="172"/>
      <c r="AH299" s="172"/>
      <c r="AI299" s="172"/>
      <c r="AJ299" s="128"/>
      <c r="AK299" s="132"/>
      <c r="AL299" s="132"/>
      <c r="AM299" s="132"/>
      <c r="AN299" s="173"/>
      <c r="AO299" s="173"/>
      <c r="AP299" s="172"/>
      <c r="AQ299" s="172"/>
      <c r="AR299" s="172"/>
      <c r="AS299" s="172"/>
      <c r="AT299" s="173"/>
      <c r="AU299" s="173"/>
      <c r="AV299" s="172"/>
      <c r="AW299" s="172"/>
      <c r="AX299" s="172"/>
      <c r="AY299" s="172"/>
      <c r="AZ299" s="172"/>
      <c r="BA299" s="172"/>
      <c r="BB299" s="55"/>
      <c r="BC299" s="162"/>
      <c r="BD299" s="162"/>
    </row>
    <row r="300" spans="1:79" x14ac:dyDescent="0.2">
      <c r="A300" s="135"/>
      <c r="B300" s="136"/>
      <c r="C300" s="55"/>
      <c r="D300" s="137"/>
      <c r="E300" s="137"/>
      <c r="F300" s="137"/>
      <c r="G300" s="137"/>
      <c r="H300" s="137"/>
      <c r="I300" s="137"/>
      <c r="J300" s="137"/>
      <c r="K300" s="137"/>
      <c r="L300" s="137"/>
      <c r="M300" s="137"/>
      <c r="N300" s="137"/>
      <c r="O300" s="137"/>
      <c r="P300" s="137"/>
      <c r="Q300" s="137"/>
      <c r="R300" s="137"/>
      <c r="S300" s="135"/>
      <c r="T300" s="136"/>
      <c r="U300" s="55"/>
      <c r="V300" s="137"/>
      <c r="W300" s="137"/>
      <c r="X300" s="137"/>
      <c r="Y300" s="137"/>
      <c r="Z300" s="137"/>
      <c r="AA300" s="137"/>
      <c r="AB300" s="137"/>
      <c r="AC300" s="137"/>
      <c r="AD300" s="137"/>
      <c r="AE300" s="137"/>
      <c r="AF300" s="137"/>
      <c r="AG300" s="137"/>
      <c r="AH300" s="137"/>
      <c r="AI300" s="137"/>
      <c r="AJ300" s="55"/>
      <c r="AK300" s="135"/>
      <c r="AL300" s="136"/>
      <c r="AM300" s="55"/>
      <c r="AN300" s="137"/>
      <c r="AO300" s="137"/>
      <c r="AP300" s="137"/>
      <c r="AQ300" s="137"/>
      <c r="AR300" s="137"/>
      <c r="AS300" s="137"/>
      <c r="AT300" s="137"/>
      <c r="AU300" s="137"/>
      <c r="AV300" s="137"/>
      <c r="AW300" s="137"/>
      <c r="AX300" s="137"/>
      <c r="AY300" s="137"/>
      <c r="AZ300" s="137"/>
      <c r="BA300" s="137"/>
      <c r="BB300" s="55"/>
      <c r="BC300" s="55"/>
      <c r="BD300" s="55"/>
    </row>
    <row r="301" spans="1:79" ht="20.100000000000001" customHeight="1" x14ac:dyDescent="0.2">
      <c r="A301" s="138"/>
      <c r="B301" s="139"/>
      <c r="C301" s="55"/>
      <c r="D301" s="137"/>
      <c r="E301" s="137"/>
      <c r="F301" s="137"/>
      <c r="G301" s="137"/>
      <c r="H301" s="137"/>
      <c r="I301" s="137"/>
      <c r="J301" s="137"/>
      <c r="K301" s="137"/>
      <c r="L301" s="137"/>
      <c r="M301" s="137"/>
      <c r="N301" s="137"/>
      <c r="O301" s="137"/>
      <c r="P301" s="137"/>
      <c r="Q301" s="137"/>
      <c r="R301" s="137"/>
      <c r="S301" s="138"/>
      <c r="T301" s="139"/>
      <c r="U301" s="55"/>
      <c r="V301" s="137"/>
      <c r="W301" s="137"/>
      <c r="X301" s="137"/>
      <c r="Y301" s="137"/>
      <c r="Z301" s="137"/>
      <c r="AA301" s="137"/>
      <c r="AB301" s="137"/>
      <c r="AC301" s="137"/>
      <c r="AD301" s="137"/>
      <c r="AE301" s="137"/>
      <c r="AF301" s="137"/>
      <c r="AG301" s="137"/>
      <c r="AH301" s="137"/>
      <c r="AI301" s="137"/>
      <c r="AJ301" s="55"/>
      <c r="AK301" s="138"/>
      <c r="AL301" s="139"/>
      <c r="AM301" s="55"/>
      <c r="AN301" s="137"/>
      <c r="AO301" s="137"/>
      <c r="AP301" s="137"/>
      <c r="AQ301" s="137"/>
      <c r="AR301" s="137"/>
      <c r="AS301" s="137"/>
      <c r="AT301" s="137"/>
      <c r="AU301" s="137"/>
      <c r="AV301" s="137"/>
      <c r="AW301" s="137"/>
      <c r="AX301" s="137"/>
      <c r="AY301" s="137"/>
      <c r="AZ301" s="137"/>
      <c r="BA301" s="137"/>
      <c r="BB301" s="55"/>
      <c r="BC301" s="155"/>
      <c r="BD301" s="155"/>
    </row>
    <row r="302" spans="1:79" ht="20.100000000000001" customHeight="1" x14ac:dyDescent="0.2">
      <c r="A302" s="140"/>
      <c r="B302" s="138"/>
      <c r="C302" s="55"/>
      <c r="D302" s="137"/>
      <c r="E302" s="137"/>
      <c r="F302" s="137"/>
      <c r="G302" s="137"/>
      <c r="H302" s="137"/>
      <c r="I302" s="137"/>
      <c r="J302" s="137"/>
      <c r="K302" s="137"/>
      <c r="L302" s="137"/>
      <c r="M302" s="137"/>
      <c r="N302" s="137"/>
      <c r="O302" s="137"/>
      <c r="P302" s="137"/>
      <c r="Q302" s="137"/>
      <c r="R302" s="137"/>
      <c r="S302" s="140"/>
      <c r="T302" s="138"/>
      <c r="U302" s="55"/>
      <c r="V302" s="137"/>
      <c r="W302" s="137"/>
      <c r="X302" s="137"/>
      <c r="Y302" s="137"/>
      <c r="Z302" s="137"/>
      <c r="AA302" s="137"/>
      <c r="AB302" s="137"/>
      <c r="AC302" s="137"/>
      <c r="AD302" s="137"/>
      <c r="AE302" s="137"/>
      <c r="AF302" s="137"/>
      <c r="AG302" s="137"/>
      <c r="AH302" s="137"/>
      <c r="AI302" s="137"/>
      <c r="AJ302" s="55"/>
      <c r="AK302" s="140"/>
      <c r="AL302" s="138"/>
      <c r="AM302" s="55"/>
      <c r="AN302" s="137"/>
      <c r="AO302" s="137"/>
      <c r="AP302" s="137"/>
      <c r="AQ302" s="137"/>
      <c r="AR302" s="137"/>
      <c r="AS302" s="137"/>
      <c r="AT302" s="137"/>
      <c r="AU302" s="137"/>
      <c r="AV302" s="137"/>
      <c r="AW302" s="137"/>
      <c r="AX302" s="137"/>
      <c r="AY302" s="137"/>
      <c r="AZ302" s="137"/>
      <c r="BA302" s="137"/>
      <c r="BB302" s="55"/>
      <c r="BC302" s="155"/>
      <c r="BD302" s="155"/>
    </row>
    <row r="303" spans="1:79" ht="20.100000000000001" customHeight="1" x14ac:dyDescent="0.2">
      <c r="A303" s="140"/>
      <c r="B303" s="138"/>
      <c r="C303" s="55"/>
      <c r="D303" s="137"/>
      <c r="E303" s="137"/>
      <c r="F303" s="137"/>
      <c r="G303" s="137"/>
      <c r="H303" s="137"/>
      <c r="I303" s="137"/>
      <c r="J303" s="137"/>
      <c r="K303" s="137"/>
      <c r="L303" s="137"/>
      <c r="M303" s="137"/>
      <c r="N303" s="137"/>
      <c r="O303" s="137"/>
      <c r="P303" s="137"/>
      <c r="Q303" s="137"/>
      <c r="R303" s="137"/>
      <c r="S303" s="140"/>
      <c r="T303" s="138"/>
      <c r="U303" s="55"/>
      <c r="V303" s="137"/>
      <c r="W303" s="137"/>
      <c r="X303" s="137"/>
      <c r="Y303" s="137"/>
      <c r="Z303" s="137"/>
      <c r="AA303" s="137"/>
      <c r="AB303" s="137"/>
      <c r="AC303" s="137"/>
      <c r="AD303" s="137"/>
      <c r="AE303" s="137"/>
      <c r="AF303" s="137"/>
      <c r="AG303" s="137"/>
      <c r="AH303" s="137"/>
      <c r="AI303" s="137"/>
      <c r="AJ303" s="55"/>
      <c r="AK303" s="140"/>
      <c r="AL303" s="138"/>
      <c r="AM303" s="55"/>
      <c r="AN303" s="137"/>
      <c r="AO303" s="137"/>
      <c r="AP303" s="137"/>
      <c r="AQ303" s="137"/>
      <c r="AR303" s="137"/>
      <c r="AS303" s="137"/>
      <c r="AT303" s="137"/>
      <c r="AU303" s="137"/>
      <c r="AV303" s="137"/>
      <c r="AW303" s="137"/>
      <c r="AX303" s="137"/>
      <c r="AY303" s="137"/>
      <c r="AZ303" s="137"/>
      <c r="BA303" s="137"/>
      <c r="BB303" s="55"/>
      <c r="BC303" s="155"/>
      <c r="BD303" s="155"/>
    </row>
    <row r="304" spans="1:79" ht="20.100000000000001" customHeight="1" x14ac:dyDescent="0.2">
      <c r="A304" s="140"/>
      <c r="B304" s="138"/>
      <c r="C304" s="55"/>
      <c r="D304" s="137"/>
      <c r="E304" s="137"/>
      <c r="F304" s="137"/>
      <c r="G304" s="137"/>
      <c r="H304" s="137"/>
      <c r="I304" s="137"/>
      <c r="J304" s="137"/>
      <c r="K304" s="137"/>
      <c r="L304" s="137"/>
      <c r="M304" s="137"/>
      <c r="N304" s="137"/>
      <c r="O304" s="137"/>
      <c r="P304" s="137"/>
      <c r="Q304" s="137"/>
      <c r="R304" s="137"/>
      <c r="S304" s="140"/>
      <c r="T304" s="138"/>
      <c r="U304" s="55"/>
      <c r="V304" s="137"/>
      <c r="W304" s="137"/>
      <c r="X304" s="137"/>
      <c r="Y304" s="137"/>
      <c r="Z304" s="137"/>
      <c r="AA304" s="137"/>
      <c r="AB304" s="137"/>
      <c r="AC304" s="137"/>
      <c r="AD304" s="137"/>
      <c r="AE304" s="137"/>
      <c r="AF304" s="137"/>
      <c r="AG304" s="137"/>
      <c r="AH304" s="137"/>
      <c r="AI304" s="137"/>
      <c r="AJ304" s="55"/>
      <c r="AK304" s="140"/>
      <c r="AL304" s="138"/>
      <c r="AM304" s="55"/>
      <c r="AN304" s="137"/>
      <c r="AO304" s="137"/>
      <c r="AP304" s="137"/>
      <c r="AQ304" s="137"/>
      <c r="AR304" s="137"/>
      <c r="AS304" s="137"/>
      <c r="AT304" s="137"/>
      <c r="AU304" s="137"/>
      <c r="AV304" s="137"/>
      <c r="AW304" s="137"/>
      <c r="AX304" s="137"/>
      <c r="AY304" s="137"/>
      <c r="AZ304" s="137"/>
      <c r="BA304" s="137"/>
      <c r="BB304" s="55"/>
      <c r="BC304" s="155"/>
      <c r="BD304" s="155"/>
    </row>
    <row r="305" spans="1:56" ht="20.100000000000001" customHeight="1" x14ac:dyDescent="0.2">
      <c r="A305" s="140"/>
      <c r="B305" s="138"/>
      <c r="C305" s="55"/>
      <c r="D305" s="137"/>
      <c r="E305" s="137"/>
      <c r="F305" s="137"/>
      <c r="G305" s="137"/>
      <c r="H305" s="137"/>
      <c r="I305" s="137"/>
      <c r="J305" s="137"/>
      <c r="K305" s="137"/>
      <c r="L305" s="137"/>
      <c r="M305" s="137"/>
      <c r="N305" s="137"/>
      <c r="O305" s="137"/>
      <c r="P305" s="137"/>
      <c r="Q305" s="137"/>
      <c r="R305" s="137"/>
      <c r="S305" s="140"/>
      <c r="T305" s="138"/>
      <c r="U305" s="55"/>
      <c r="V305" s="137"/>
      <c r="W305" s="137"/>
      <c r="X305" s="137"/>
      <c r="Y305" s="137"/>
      <c r="Z305" s="137"/>
      <c r="AA305" s="137"/>
      <c r="AB305" s="137"/>
      <c r="AC305" s="137"/>
      <c r="AD305" s="137"/>
      <c r="AE305" s="137"/>
      <c r="AF305" s="137"/>
      <c r="AG305" s="137"/>
      <c r="AH305" s="137"/>
      <c r="AI305" s="137"/>
      <c r="AJ305" s="55"/>
      <c r="AK305" s="140"/>
      <c r="AL305" s="138"/>
      <c r="AM305" s="55"/>
      <c r="AN305" s="137"/>
      <c r="AO305" s="137"/>
      <c r="AP305" s="137"/>
      <c r="AQ305" s="137"/>
      <c r="AR305" s="137"/>
      <c r="AS305" s="137"/>
      <c r="AT305" s="137"/>
      <c r="AU305" s="137"/>
      <c r="AV305" s="137"/>
      <c r="AW305" s="137"/>
      <c r="AX305" s="137"/>
      <c r="AY305" s="137"/>
      <c r="AZ305" s="137"/>
      <c r="BA305" s="137"/>
      <c r="BB305" s="55"/>
      <c r="BC305" s="155"/>
      <c r="BD305" s="155"/>
    </row>
    <row r="306" spans="1:56" ht="20.100000000000001" customHeight="1" x14ac:dyDescent="0.2">
      <c r="A306" s="140"/>
      <c r="B306" s="138"/>
      <c r="C306" s="55"/>
      <c r="D306" s="137"/>
      <c r="E306" s="137"/>
      <c r="F306" s="137"/>
      <c r="G306" s="137"/>
      <c r="H306" s="137"/>
      <c r="I306" s="137"/>
      <c r="J306" s="137"/>
      <c r="K306" s="137"/>
      <c r="L306" s="137"/>
      <c r="M306" s="137"/>
      <c r="N306" s="137"/>
      <c r="O306" s="137"/>
      <c r="P306" s="137"/>
      <c r="Q306" s="137"/>
      <c r="R306" s="137"/>
      <c r="S306" s="140"/>
      <c r="T306" s="138"/>
      <c r="U306" s="55"/>
      <c r="V306" s="137"/>
      <c r="W306" s="137"/>
      <c r="X306" s="137"/>
      <c r="Y306" s="137"/>
      <c r="Z306" s="137"/>
      <c r="AA306" s="137"/>
      <c r="AB306" s="137"/>
      <c r="AC306" s="137"/>
      <c r="AD306" s="137"/>
      <c r="AE306" s="137"/>
      <c r="AF306" s="137"/>
      <c r="AG306" s="137"/>
      <c r="AH306" s="137"/>
      <c r="AI306" s="137"/>
      <c r="AJ306" s="55"/>
      <c r="AK306" s="140"/>
      <c r="AL306" s="138"/>
      <c r="AM306" s="55"/>
      <c r="AN306" s="137"/>
      <c r="AO306" s="137"/>
      <c r="AP306" s="137"/>
      <c r="AQ306" s="137"/>
      <c r="AR306" s="137"/>
      <c r="AS306" s="137"/>
      <c r="AT306" s="137"/>
      <c r="AU306" s="137"/>
      <c r="AV306" s="137"/>
      <c r="AW306" s="137"/>
      <c r="AX306" s="137"/>
      <c r="AY306" s="137"/>
      <c r="AZ306" s="137"/>
      <c r="BA306" s="137"/>
      <c r="BB306" s="55"/>
      <c r="BC306" s="155"/>
      <c r="BD306" s="155"/>
    </row>
    <row r="307" spans="1:56" ht="20.100000000000001" customHeight="1" x14ac:dyDescent="0.2">
      <c r="A307" s="140"/>
      <c r="B307" s="138"/>
      <c r="C307" s="55"/>
      <c r="D307" s="137"/>
      <c r="E307" s="137"/>
      <c r="F307" s="137"/>
      <c r="G307" s="137"/>
      <c r="H307" s="137"/>
      <c r="I307" s="137"/>
      <c r="J307" s="137"/>
      <c r="K307" s="137"/>
      <c r="L307" s="137"/>
      <c r="M307" s="137"/>
      <c r="N307" s="137"/>
      <c r="O307" s="137"/>
      <c r="P307" s="137"/>
      <c r="Q307" s="137"/>
      <c r="R307" s="137"/>
      <c r="S307" s="140"/>
      <c r="T307" s="138"/>
      <c r="U307" s="55"/>
      <c r="V307" s="137"/>
      <c r="W307" s="137"/>
      <c r="X307" s="137"/>
      <c r="Y307" s="137"/>
      <c r="Z307" s="137"/>
      <c r="AA307" s="137"/>
      <c r="AB307" s="137"/>
      <c r="AC307" s="137"/>
      <c r="AD307" s="137"/>
      <c r="AE307" s="137"/>
      <c r="AF307" s="137"/>
      <c r="AG307" s="137"/>
      <c r="AH307" s="137"/>
      <c r="AI307" s="137"/>
      <c r="AJ307" s="55"/>
      <c r="AK307" s="140"/>
      <c r="AL307" s="138"/>
      <c r="AM307" s="55"/>
      <c r="AN307" s="137"/>
      <c r="AO307" s="137"/>
      <c r="AP307" s="137"/>
      <c r="AQ307" s="137"/>
      <c r="AR307" s="137"/>
      <c r="AS307" s="137"/>
      <c r="AT307" s="137"/>
      <c r="AU307" s="137"/>
      <c r="AV307" s="137"/>
      <c r="AW307" s="137"/>
      <c r="AX307" s="137"/>
      <c r="AY307" s="137"/>
      <c r="AZ307" s="137"/>
      <c r="BA307" s="137"/>
      <c r="BB307" s="55"/>
      <c r="BC307" s="155"/>
      <c r="BD307" s="155"/>
    </row>
    <row r="308" spans="1:56" ht="20.100000000000001" customHeight="1" x14ac:dyDescent="0.2">
      <c r="A308" s="140"/>
      <c r="B308" s="138"/>
      <c r="C308" s="55"/>
      <c r="D308" s="137"/>
      <c r="E308" s="137"/>
      <c r="F308" s="137"/>
      <c r="G308" s="137"/>
      <c r="H308" s="137"/>
      <c r="I308" s="137"/>
      <c r="J308" s="137"/>
      <c r="K308" s="137"/>
      <c r="L308" s="137"/>
      <c r="M308" s="137"/>
      <c r="N308" s="137"/>
      <c r="O308" s="137"/>
      <c r="P308" s="137"/>
      <c r="Q308" s="137"/>
      <c r="R308" s="137"/>
      <c r="S308" s="140"/>
      <c r="T308" s="138"/>
      <c r="U308" s="55"/>
      <c r="V308" s="137"/>
      <c r="W308" s="137"/>
      <c r="X308" s="137"/>
      <c r="Y308" s="137"/>
      <c r="Z308" s="137"/>
      <c r="AA308" s="137"/>
      <c r="AB308" s="137"/>
      <c r="AC308" s="137"/>
      <c r="AD308" s="137"/>
      <c r="AE308" s="137"/>
      <c r="AF308" s="137"/>
      <c r="AG308" s="137"/>
      <c r="AH308" s="137"/>
      <c r="AI308" s="137"/>
      <c r="AJ308" s="55"/>
      <c r="AK308" s="140"/>
      <c r="AL308" s="138"/>
      <c r="AM308" s="55"/>
      <c r="AN308" s="137"/>
      <c r="AO308" s="137"/>
      <c r="AP308" s="137"/>
      <c r="AQ308" s="137"/>
      <c r="AR308" s="137"/>
      <c r="AS308" s="137"/>
      <c r="AT308" s="137"/>
      <c r="AU308" s="137"/>
      <c r="AV308" s="137"/>
      <c r="AW308" s="137"/>
      <c r="AX308" s="137"/>
      <c r="AY308" s="137"/>
      <c r="AZ308" s="137"/>
      <c r="BA308" s="137"/>
      <c r="BB308" s="55"/>
      <c r="BC308" s="155"/>
      <c r="BD308" s="155"/>
    </row>
    <row r="309" spans="1:56" ht="20.100000000000001" customHeight="1" x14ac:dyDescent="0.2">
      <c r="A309" s="140"/>
      <c r="B309" s="138"/>
      <c r="C309" s="55"/>
      <c r="D309" s="137"/>
      <c r="E309" s="137"/>
      <c r="F309" s="137"/>
      <c r="G309" s="137"/>
      <c r="H309" s="137"/>
      <c r="I309" s="137"/>
      <c r="J309" s="137"/>
      <c r="K309" s="137"/>
      <c r="L309" s="137"/>
      <c r="M309" s="137"/>
      <c r="N309" s="137"/>
      <c r="O309" s="137"/>
      <c r="P309" s="137"/>
      <c r="Q309" s="137"/>
      <c r="R309" s="137"/>
      <c r="S309" s="140"/>
      <c r="T309" s="138"/>
      <c r="U309" s="55"/>
      <c r="V309" s="137"/>
      <c r="W309" s="137"/>
      <c r="X309" s="137"/>
      <c r="Y309" s="137"/>
      <c r="Z309" s="137"/>
      <c r="AA309" s="137"/>
      <c r="AB309" s="137"/>
      <c r="AC309" s="137"/>
      <c r="AD309" s="137"/>
      <c r="AE309" s="137"/>
      <c r="AF309" s="137"/>
      <c r="AG309" s="137"/>
      <c r="AH309" s="137"/>
      <c r="AI309" s="137"/>
      <c r="AJ309" s="55"/>
      <c r="AK309" s="140"/>
      <c r="AL309" s="138"/>
      <c r="AM309" s="55"/>
      <c r="AN309" s="137"/>
      <c r="AO309" s="137"/>
      <c r="AP309" s="137"/>
      <c r="AQ309" s="137"/>
      <c r="AR309" s="137"/>
      <c r="AS309" s="137"/>
      <c r="AT309" s="137"/>
      <c r="AU309" s="137"/>
      <c r="AV309" s="137"/>
      <c r="AW309" s="137"/>
      <c r="AX309" s="137"/>
      <c r="AY309" s="137"/>
      <c r="AZ309" s="137"/>
      <c r="BA309" s="137"/>
      <c r="BB309" s="55"/>
      <c r="BC309" s="155"/>
      <c r="BD309" s="155"/>
    </row>
    <row r="310" spans="1:56" ht="20.100000000000001" customHeight="1" x14ac:dyDescent="0.2">
      <c r="A310" s="140"/>
      <c r="B310" s="138"/>
      <c r="C310" s="55"/>
      <c r="D310" s="137"/>
      <c r="E310" s="137"/>
      <c r="F310" s="137"/>
      <c r="G310" s="137"/>
      <c r="H310" s="137"/>
      <c r="I310" s="137"/>
      <c r="J310" s="137"/>
      <c r="K310" s="137"/>
      <c r="L310" s="137"/>
      <c r="M310" s="137"/>
      <c r="N310" s="137"/>
      <c r="O310" s="137"/>
      <c r="P310" s="137"/>
      <c r="Q310" s="137"/>
      <c r="R310" s="137"/>
      <c r="S310" s="140"/>
      <c r="T310" s="138"/>
      <c r="U310" s="55"/>
      <c r="V310" s="137"/>
      <c r="W310" s="137"/>
      <c r="X310" s="137"/>
      <c r="Y310" s="137"/>
      <c r="Z310" s="137"/>
      <c r="AA310" s="137"/>
      <c r="AB310" s="137"/>
      <c r="AC310" s="137"/>
      <c r="AD310" s="137"/>
      <c r="AE310" s="137"/>
      <c r="AF310" s="137"/>
      <c r="AG310" s="137"/>
      <c r="AH310" s="137"/>
      <c r="AI310" s="137"/>
      <c r="AJ310" s="55"/>
      <c r="AK310" s="140"/>
      <c r="AL310" s="138"/>
      <c r="AM310" s="55"/>
      <c r="AN310" s="137"/>
      <c r="AO310" s="137"/>
      <c r="AP310" s="137"/>
      <c r="AQ310" s="137"/>
      <c r="AR310" s="137"/>
      <c r="AS310" s="137"/>
      <c r="AT310" s="137"/>
      <c r="AU310" s="137"/>
      <c r="AV310" s="137"/>
      <c r="AW310" s="137"/>
      <c r="AX310" s="137"/>
      <c r="AY310" s="137"/>
      <c r="AZ310" s="137"/>
      <c r="BA310" s="137"/>
      <c r="BB310" s="55"/>
      <c r="BC310" s="155"/>
      <c r="BD310" s="155"/>
    </row>
    <row r="311" spans="1:56" ht="20.100000000000001" customHeight="1" x14ac:dyDescent="0.2">
      <c r="A311" s="140"/>
      <c r="B311" s="138"/>
      <c r="C311" s="55"/>
      <c r="D311" s="137"/>
      <c r="E311" s="137"/>
      <c r="F311" s="137"/>
      <c r="G311" s="137"/>
      <c r="H311" s="137"/>
      <c r="I311" s="137"/>
      <c r="J311" s="137"/>
      <c r="K311" s="137"/>
      <c r="L311" s="137"/>
      <c r="M311" s="137"/>
      <c r="N311" s="137"/>
      <c r="O311" s="137"/>
      <c r="P311" s="137"/>
      <c r="Q311" s="137"/>
      <c r="R311" s="137"/>
      <c r="S311" s="140"/>
      <c r="T311" s="138"/>
      <c r="U311" s="55"/>
      <c r="V311" s="137"/>
      <c r="W311" s="137"/>
      <c r="X311" s="137"/>
      <c r="Y311" s="137"/>
      <c r="Z311" s="137"/>
      <c r="AA311" s="137"/>
      <c r="AB311" s="137"/>
      <c r="AC311" s="137"/>
      <c r="AD311" s="137"/>
      <c r="AE311" s="137"/>
      <c r="AF311" s="137"/>
      <c r="AG311" s="137"/>
      <c r="AH311" s="137"/>
      <c r="AI311" s="137"/>
      <c r="AJ311" s="55"/>
      <c r="AK311" s="140"/>
      <c r="AL311" s="138"/>
      <c r="AM311" s="55"/>
      <c r="AN311" s="137"/>
      <c r="AO311" s="137"/>
      <c r="AP311" s="137"/>
      <c r="AQ311" s="137"/>
      <c r="AR311" s="137"/>
      <c r="AS311" s="137"/>
      <c r="AT311" s="137"/>
      <c r="AU311" s="137"/>
      <c r="AV311" s="137"/>
      <c r="AW311" s="137"/>
      <c r="AX311" s="137"/>
      <c r="AY311" s="137"/>
      <c r="AZ311" s="137"/>
      <c r="BA311" s="137"/>
      <c r="BB311" s="55"/>
      <c r="BC311" s="155"/>
      <c r="BD311" s="155"/>
    </row>
    <row r="312" spans="1:56" ht="20.100000000000001" customHeight="1" x14ac:dyDescent="0.2">
      <c r="A312" s="140"/>
      <c r="B312" s="138"/>
      <c r="C312" s="55"/>
      <c r="D312" s="137"/>
      <c r="E312" s="137"/>
      <c r="F312" s="137"/>
      <c r="G312" s="137"/>
      <c r="H312" s="137"/>
      <c r="I312" s="137"/>
      <c r="J312" s="137"/>
      <c r="K312" s="137"/>
      <c r="L312" s="137"/>
      <c r="M312" s="137"/>
      <c r="N312" s="137"/>
      <c r="O312" s="137"/>
      <c r="P312" s="137"/>
      <c r="Q312" s="137"/>
      <c r="R312" s="137"/>
      <c r="S312" s="140"/>
      <c r="T312" s="138"/>
      <c r="U312" s="55"/>
      <c r="V312" s="137"/>
      <c r="W312" s="137"/>
      <c r="X312" s="137"/>
      <c r="Y312" s="137"/>
      <c r="Z312" s="137"/>
      <c r="AA312" s="137"/>
      <c r="AB312" s="137"/>
      <c r="AC312" s="137"/>
      <c r="AD312" s="137"/>
      <c r="AE312" s="137"/>
      <c r="AF312" s="137"/>
      <c r="AG312" s="137"/>
      <c r="AH312" s="137"/>
      <c r="AI312" s="137"/>
      <c r="AJ312" s="55"/>
      <c r="AK312" s="140"/>
      <c r="AL312" s="138"/>
      <c r="AM312" s="55"/>
      <c r="AN312" s="137"/>
      <c r="AO312" s="137"/>
      <c r="AP312" s="137"/>
      <c r="AQ312" s="137"/>
      <c r="AR312" s="137"/>
      <c r="AS312" s="137"/>
      <c r="AT312" s="137"/>
      <c r="AU312" s="137"/>
      <c r="AV312" s="137"/>
      <c r="AW312" s="137"/>
      <c r="AX312" s="137"/>
      <c r="AY312" s="137"/>
      <c r="AZ312" s="137"/>
      <c r="BA312" s="137"/>
      <c r="BB312" s="55"/>
      <c r="BC312" s="155"/>
      <c r="BD312" s="155"/>
    </row>
    <row r="313" spans="1:56" ht="20.100000000000001" customHeight="1" x14ac:dyDescent="0.2">
      <c r="A313" s="140"/>
      <c r="B313" s="138"/>
      <c r="C313" s="55"/>
      <c r="D313" s="137"/>
      <c r="E313" s="137"/>
      <c r="F313" s="137"/>
      <c r="G313" s="137"/>
      <c r="H313" s="137"/>
      <c r="I313" s="137"/>
      <c r="J313" s="137"/>
      <c r="K313" s="137"/>
      <c r="L313" s="137"/>
      <c r="M313" s="137"/>
      <c r="N313" s="137"/>
      <c r="O313" s="137"/>
      <c r="P313" s="137"/>
      <c r="Q313" s="137"/>
      <c r="R313" s="137"/>
      <c r="S313" s="140"/>
      <c r="T313" s="138"/>
      <c r="U313" s="55"/>
      <c r="V313" s="137"/>
      <c r="W313" s="137"/>
      <c r="X313" s="137"/>
      <c r="Y313" s="137"/>
      <c r="Z313" s="137"/>
      <c r="AA313" s="137"/>
      <c r="AB313" s="137"/>
      <c r="AC313" s="137"/>
      <c r="AD313" s="137"/>
      <c r="AE313" s="137"/>
      <c r="AF313" s="137"/>
      <c r="AG313" s="137"/>
      <c r="AH313" s="137"/>
      <c r="AI313" s="137"/>
      <c r="AJ313" s="55"/>
      <c r="AK313" s="140"/>
      <c r="AL313" s="138"/>
      <c r="AM313" s="55"/>
      <c r="AN313" s="137"/>
      <c r="AO313" s="137"/>
      <c r="AP313" s="137"/>
      <c r="AQ313" s="137"/>
      <c r="AR313" s="137"/>
      <c r="AS313" s="137"/>
      <c r="AT313" s="137"/>
      <c r="AU313" s="137"/>
      <c r="AV313" s="137"/>
      <c r="AW313" s="137"/>
      <c r="AX313" s="137"/>
      <c r="AY313" s="137"/>
      <c r="AZ313" s="137"/>
      <c r="BA313" s="137"/>
      <c r="BB313" s="55"/>
      <c r="BC313" s="155"/>
      <c r="BD313" s="155"/>
    </row>
    <row r="314" spans="1:56" ht="20.100000000000001" customHeight="1" x14ac:dyDescent="0.2">
      <c r="A314" s="140"/>
      <c r="B314" s="138"/>
      <c r="C314" s="55"/>
      <c r="D314" s="137"/>
      <c r="E314" s="137"/>
      <c r="F314" s="137"/>
      <c r="G314" s="137"/>
      <c r="H314" s="137"/>
      <c r="I314" s="137"/>
      <c r="J314" s="137"/>
      <c r="K314" s="137"/>
      <c r="L314" s="137"/>
      <c r="M314" s="137"/>
      <c r="N314" s="137"/>
      <c r="O314" s="137"/>
      <c r="P314" s="137"/>
      <c r="Q314" s="137"/>
      <c r="R314" s="137"/>
      <c r="S314" s="140"/>
      <c r="T314" s="138"/>
      <c r="U314" s="55"/>
      <c r="V314" s="137"/>
      <c r="W314" s="137"/>
      <c r="X314" s="137"/>
      <c r="Y314" s="137"/>
      <c r="Z314" s="137"/>
      <c r="AA314" s="137"/>
      <c r="AB314" s="137"/>
      <c r="AC314" s="137"/>
      <c r="AD314" s="137"/>
      <c r="AE314" s="137"/>
      <c r="AF314" s="137"/>
      <c r="AG314" s="137"/>
      <c r="AH314" s="137"/>
      <c r="AI314" s="137"/>
      <c r="AJ314" s="55"/>
      <c r="AK314" s="140"/>
      <c r="AL314" s="138"/>
      <c r="AM314" s="55"/>
      <c r="AN314" s="137"/>
      <c r="AO314" s="137"/>
      <c r="AP314" s="137"/>
      <c r="AQ314" s="137"/>
      <c r="AR314" s="137"/>
      <c r="AS314" s="137"/>
      <c r="AT314" s="137"/>
      <c r="AU314" s="137"/>
      <c r="AV314" s="137"/>
      <c r="AW314" s="137"/>
      <c r="AX314" s="137"/>
      <c r="AY314" s="137"/>
      <c r="AZ314" s="137"/>
      <c r="BA314" s="137"/>
      <c r="BB314" s="55"/>
      <c r="BC314" s="155"/>
      <c r="BD314" s="155"/>
    </row>
    <row r="315" spans="1:56" ht="20.100000000000001" customHeight="1" x14ac:dyDescent="0.2">
      <c r="A315" s="140"/>
      <c r="B315" s="138"/>
      <c r="C315" s="55"/>
      <c r="D315" s="137"/>
      <c r="E315" s="137"/>
      <c r="F315" s="137"/>
      <c r="G315" s="137"/>
      <c r="H315" s="137"/>
      <c r="I315" s="137"/>
      <c r="J315" s="137"/>
      <c r="K315" s="137"/>
      <c r="L315" s="137"/>
      <c r="M315" s="137"/>
      <c r="N315" s="137"/>
      <c r="O315" s="137"/>
      <c r="P315" s="137"/>
      <c r="Q315" s="137"/>
      <c r="R315" s="137"/>
      <c r="S315" s="140"/>
      <c r="T315" s="138"/>
      <c r="U315" s="55"/>
      <c r="V315" s="137"/>
      <c r="W315" s="137"/>
      <c r="X315" s="137"/>
      <c r="Y315" s="137"/>
      <c r="Z315" s="137"/>
      <c r="AA315" s="137"/>
      <c r="AB315" s="137"/>
      <c r="AC315" s="137"/>
      <c r="AD315" s="137"/>
      <c r="AE315" s="137"/>
      <c r="AF315" s="137"/>
      <c r="AG315" s="137"/>
      <c r="AH315" s="137"/>
      <c r="AI315" s="137"/>
      <c r="AJ315" s="55"/>
      <c r="AK315" s="140"/>
      <c r="AL315" s="138"/>
      <c r="AM315" s="55"/>
      <c r="AN315" s="137"/>
      <c r="AO315" s="137"/>
      <c r="AP315" s="137"/>
      <c r="AQ315" s="137"/>
      <c r="AR315" s="137"/>
      <c r="AS315" s="137"/>
      <c r="AT315" s="137"/>
      <c r="AU315" s="137"/>
      <c r="AV315" s="137"/>
      <c r="AW315" s="137"/>
      <c r="AX315" s="137"/>
      <c r="AY315" s="137"/>
      <c r="AZ315" s="137"/>
      <c r="BA315" s="137"/>
      <c r="BB315" s="55"/>
      <c r="BC315" s="155"/>
      <c r="BD315" s="155"/>
    </row>
    <row r="316" spans="1:56" ht="20.100000000000001" customHeight="1" x14ac:dyDescent="0.2">
      <c r="A316" s="140"/>
      <c r="B316" s="138"/>
      <c r="C316" s="55"/>
      <c r="D316" s="137"/>
      <c r="E316" s="137"/>
      <c r="F316" s="137"/>
      <c r="G316" s="137"/>
      <c r="H316" s="137"/>
      <c r="I316" s="137"/>
      <c r="J316" s="137"/>
      <c r="K316" s="137"/>
      <c r="L316" s="137"/>
      <c r="M316" s="137"/>
      <c r="N316" s="137"/>
      <c r="O316" s="137"/>
      <c r="P316" s="137"/>
      <c r="Q316" s="137"/>
      <c r="R316" s="137"/>
      <c r="S316" s="140"/>
      <c r="T316" s="138"/>
      <c r="U316" s="55"/>
      <c r="V316" s="137"/>
      <c r="W316" s="137"/>
      <c r="X316" s="137"/>
      <c r="Y316" s="137"/>
      <c r="Z316" s="137"/>
      <c r="AA316" s="137"/>
      <c r="AB316" s="137"/>
      <c r="AC316" s="137"/>
      <c r="AD316" s="137"/>
      <c r="AE316" s="137"/>
      <c r="AF316" s="137"/>
      <c r="AG316" s="137"/>
      <c r="AH316" s="137"/>
      <c r="AI316" s="137"/>
      <c r="AJ316" s="55"/>
      <c r="AK316" s="140"/>
      <c r="AL316" s="138"/>
      <c r="AM316" s="55"/>
      <c r="AN316" s="137"/>
      <c r="AO316" s="137"/>
      <c r="AP316" s="137"/>
      <c r="AQ316" s="137"/>
      <c r="AR316" s="137"/>
      <c r="AS316" s="137"/>
      <c r="AT316" s="137"/>
      <c r="AU316" s="137"/>
      <c r="AV316" s="137"/>
      <c r="AW316" s="137"/>
      <c r="AX316" s="137"/>
      <c r="AY316" s="137"/>
      <c r="AZ316" s="137"/>
      <c r="BA316" s="137"/>
      <c r="BB316" s="55"/>
      <c r="BC316" s="155"/>
      <c r="BD316" s="155"/>
    </row>
    <row r="317" spans="1:56" ht="20.100000000000001" customHeight="1" x14ac:dyDescent="0.2">
      <c r="A317" s="140"/>
      <c r="B317" s="138"/>
      <c r="C317" s="55"/>
      <c r="D317" s="137"/>
      <c r="E317" s="137"/>
      <c r="F317" s="137"/>
      <c r="G317" s="137"/>
      <c r="H317" s="137"/>
      <c r="I317" s="137"/>
      <c r="J317" s="137"/>
      <c r="K317" s="137"/>
      <c r="L317" s="137"/>
      <c r="M317" s="137"/>
      <c r="N317" s="137"/>
      <c r="O317" s="137"/>
      <c r="P317" s="137"/>
      <c r="Q317" s="137"/>
      <c r="R317" s="137"/>
      <c r="S317" s="140"/>
      <c r="T317" s="138"/>
      <c r="U317" s="55"/>
      <c r="V317" s="137"/>
      <c r="W317" s="137"/>
      <c r="X317" s="137"/>
      <c r="Y317" s="137"/>
      <c r="Z317" s="137"/>
      <c r="AA317" s="137"/>
      <c r="AB317" s="137"/>
      <c r="AC317" s="137"/>
      <c r="AD317" s="137"/>
      <c r="AE317" s="137"/>
      <c r="AF317" s="137"/>
      <c r="AG317" s="137"/>
      <c r="AH317" s="137"/>
      <c r="AI317" s="137"/>
      <c r="AJ317" s="55"/>
      <c r="AK317" s="140"/>
      <c r="AL317" s="138"/>
      <c r="AM317" s="55"/>
      <c r="AN317" s="137"/>
      <c r="AO317" s="137"/>
      <c r="AP317" s="137"/>
      <c r="AQ317" s="137"/>
      <c r="AR317" s="137"/>
      <c r="AS317" s="137"/>
      <c r="AT317" s="137"/>
      <c r="AU317" s="137"/>
      <c r="AV317" s="137"/>
      <c r="AW317" s="137"/>
      <c r="AX317" s="137"/>
      <c r="AY317" s="137"/>
      <c r="AZ317" s="137"/>
      <c r="BA317" s="137"/>
      <c r="BB317" s="55"/>
      <c r="BC317" s="155"/>
      <c r="BD317" s="155"/>
    </row>
    <row r="318" spans="1:56" ht="20.100000000000001" customHeight="1" x14ac:dyDescent="0.2">
      <c r="A318" s="140"/>
      <c r="B318" s="138"/>
      <c r="C318" s="55"/>
      <c r="D318" s="137"/>
      <c r="E318" s="137"/>
      <c r="F318" s="137"/>
      <c r="G318" s="137"/>
      <c r="H318" s="137"/>
      <c r="I318" s="137"/>
      <c r="J318" s="137"/>
      <c r="K318" s="137"/>
      <c r="L318" s="137"/>
      <c r="M318" s="137"/>
      <c r="N318" s="137"/>
      <c r="O318" s="137"/>
      <c r="P318" s="137"/>
      <c r="Q318" s="137"/>
      <c r="R318" s="137"/>
      <c r="S318" s="140"/>
      <c r="T318" s="138"/>
      <c r="U318" s="55"/>
      <c r="V318" s="137"/>
      <c r="W318" s="137"/>
      <c r="X318" s="137"/>
      <c r="Y318" s="137"/>
      <c r="Z318" s="137"/>
      <c r="AA318" s="137"/>
      <c r="AB318" s="137"/>
      <c r="AC318" s="137"/>
      <c r="AD318" s="137"/>
      <c r="AE318" s="137"/>
      <c r="AF318" s="137"/>
      <c r="AG318" s="137"/>
      <c r="AH318" s="137"/>
      <c r="AI318" s="137"/>
      <c r="AJ318" s="55"/>
      <c r="AK318" s="140"/>
      <c r="AL318" s="138"/>
      <c r="AM318" s="55"/>
      <c r="AN318" s="137"/>
      <c r="AO318" s="137"/>
      <c r="AP318" s="137"/>
      <c r="AQ318" s="137"/>
      <c r="AR318" s="137"/>
      <c r="AS318" s="137"/>
      <c r="AT318" s="137"/>
      <c r="AU318" s="137"/>
      <c r="AV318" s="137"/>
      <c r="AW318" s="137"/>
      <c r="AX318" s="137"/>
      <c r="AY318" s="137"/>
      <c r="AZ318" s="137"/>
      <c r="BA318" s="137"/>
      <c r="BB318" s="55"/>
      <c r="BC318" s="155"/>
      <c r="BD318" s="155"/>
    </row>
    <row r="319" spans="1:56" ht="20.100000000000001" customHeight="1" x14ac:dyDescent="0.2">
      <c r="A319" s="140"/>
      <c r="B319" s="138"/>
      <c r="C319" s="55"/>
      <c r="D319" s="137"/>
      <c r="E319" s="137"/>
      <c r="F319" s="137"/>
      <c r="G319" s="137"/>
      <c r="H319" s="137"/>
      <c r="I319" s="137"/>
      <c r="J319" s="137"/>
      <c r="K319" s="137"/>
      <c r="L319" s="137"/>
      <c r="M319" s="137"/>
      <c r="N319" s="137"/>
      <c r="O319" s="137"/>
      <c r="P319" s="137"/>
      <c r="Q319" s="137"/>
      <c r="R319" s="137"/>
      <c r="S319" s="140"/>
      <c r="T319" s="138"/>
      <c r="U319" s="55"/>
      <c r="V319" s="137"/>
      <c r="W319" s="137"/>
      <c r="X319" s="137"/>
      <c r="Y319" s="137"/>
      <c r="Z319" s="137"/>
      <c r="AA319" s="137"/>
      <c r="AB319" s="137"/>
      <c r="AC319" s="137"/>
      <c r="AD319" s="137"/>
      <c r="AE319" s="137"/>
      <c r="AF319" s="137"/>
      <c r="AG319" s="137"/>
      <c r="AH319" s="137"/>
      <c r="AI319" s="137"/>
      <c r="AJ319" s="55"/>
      <c r="AK319" s="140"/>
      <c r="AL319" s="138"/>
      <c r="AM319" s="55"/>
      <c r="AN319" s="137"/>
      <c r="AO319" s="137"/>
      <c r="AP319" s="137"/>
      <c r="AQ319" s="137"/>
      <c r="AR319" s="137"/>
      <c r="AS319" s="137"/>
      <c r="AT319" s="137"/>
      <c r="AU319" s="137"/>
      <c r="AV319" s="137"/>
      <c r="AW319" s="137"/>
      <c r="AX319" s="137"/>
      <c r="AY319" s="137"/>
      <c r="AZ319" s="137"/>
      <c r="BA319" s="137"/>
      <c r="BB319" s="55"/>
      <c r="BC319" s="155"/>
      <c r="BD319" s="155"/>
    </row>
    <row r="320" spans="1:56" ht="20.100000000000001" customHeight="1" x14ac:dyDescent="0.2">
      <c r="A320" s="140"/>
      <c r="B320" s="138"/>
      <c r="C320" s="55"/>
      <c r="D320" s="137"/>
      <c r="E320" s="137"/>
      <c r="F320" s="137"/>
      <c r="G320" s="137"/>
      <c r="H320" s="137"/>
      <c r="I320" s="137"/>
      <c r="J320" s="137"/>
      <c r="K320" s="137"/>
      <c r="L320" s="137"/>
      <c r="M320" s="137"/>
      <c r="N320" s="137"/>
      <c r="O320" s="137"/>
      <c r="P320" s="137"/>
      <c r="Q320" s="137"/>
      <c r="R320" s="137"/>
      <c r="S320" s="140"/>
      <c r="T320" s="138"/>
      <c r="U320" s="55"/>
      <c r="V320" s="137"/>
      <c r="W320" s="137"/>
      <c r="X320" s="137"/>
      <c r="Y320" s="137"/>
      <c r="Z320" s="137"/>
      <c r="AA320" s="137"/>
      <c r="AB320" s="137"/>
      <c r="AC320" s="137"/>
      <c r="AD320" s="137"/>
      <c r="AE320" s="137"/>
      <c r="AF320" s="137"/>
      <c r="AG320" s="137"/>
      <c r="AH320" s="137"/>
      <c r="AI320" s="137"/>
      <c r="AJ320" s="55"/>
      <c r="AK320" s="140"/>
      <c r="AL320" s="138"/>
      <c r="AM320" s="55"/>
      <c r="AN320" s="137"/>
      <c r="AO320" s="137"/>
      <c r="AP320" s="137"/>
      <c r="AQ320" s="137"/>
      <c r="AR320" s="137"/>
      <c r="AS320" s="137"/>
      <c r="AT320" s="137"/>
      <c r="AU320" s="137"/>
      <c r="AV320" s="137"/>
      <c r="AW320" s="137"/>
      <c r="AX320" s="137"/>
      <c r="AY320" s="137"/>
      <c r="AZ320" s="137"/>
      <c r="BA320" s="137"/>
      <c r="BB320" s="55"/>
      <c r="BC320" s="155"/>
      <c r="BD320" s="155"/>
    </row>
    <row r="321" spans="1:79" ht="20.100000000000001" customHeight="1" x14ac:dyDescent="0.2">
      <c r="A321" s="140"/>
      <c r="B321" s="138"/>
      <c r="C321" s="55"/>
      <c r="D321" s="137"/>
      <c r="E321" s="137"/>
      <c r="F321" s="137"/>
      <c r="G321" s="137"/>
      <c r="H321" s="137"/>
      <c r="I321" s="137"/>
      <c r="J321" s="137"/>
      <c r="K321" s="137"/>
      <c r="L321" s="137"/>
      <c r="M321" s="137"/>
      <c r="N321" s="137"/>
      <c r="O321" s="137"/>
      <c r="P321" s="137"/>
      <c r="Q321" s="137"/>
      <c r="R321" s="137"/>
      <c r="S321" s="140"/>
      <c r="T321" s="138"/>
      <c r="U321" s="55"/>
      <c r="V321" s="137"/>
      <c r="W321" s="137"/>
      <c r="X321" s="137"/>
      <c r="Y321" s="137"/>
      <c r="Z321" s="137"/>
      <c r="AA321" s="137"/>
      <c r="AB321" s="137"/>
      <c r="AC321" s="137"/>
      <c r="AD321" s="137"/>
      <c r="AE321" s="137"/>
      <c r="AF321" s="137"/>
      <c r="AG321" s="137"/>
      <c r="AH321" s="137"/>
      <c r="AI321" s="137"/>
      <c r="AJ321" s="55"/>
      <c r="AK321" s="140"/>
      <c r="AL321" s="138"/>
      <c r="AM321" s="55"/>
      <c r="AN321" s="137"/>
      <c r="AO321" s="137"/>
      <c r="AP321" s="137"/>
      <c r="AQ321" s="137"/>
      <c r="AR321" s="137"/>
      <c r="AS321" s="137"/>
      <c r="AT321" s="137"/>
      <c r="AU321" s="137"/>
      <c r="AV321" s="137"/>
      <c r="AW321" s="137"/>
      <c r="AX321" s="137"/>
      <c r="AY321" s="137"/>
      <c r="AZ321" s="137"/>
      <c r="BA321" s="137"/>
      <c r="BB321" s="55"/>
      <c r="BC321" s="155"/>
      <c r="BD321" s="155"/>
    </row>
    <row r="322" spans="1:79" ht="20.100000000000001" customHeight="1" x14ac:dyDescent="0.2">
      <c r="A322" s="140"/>
      <c r="B322" s="138"/>
      <c r="C322" s="55"/>
      <c r="D322" s="137"/>
      <c r="E322" s="137"/>
      <c r="F322" s="137"/>
      <c r="G322" s="137"/>
      <c r="H322" s="137"/>
      <c r="I322" s="137"/>
      <c r="J322" s="137"/>
      <c r="K322" s="137"/>
      <c r="L322" s="137"/>
      <c r="M322" s="137"/>
      <c r="N322" s="137"/>
      <c r="O322" s="137"/>
      <c r="P322" s="137"/>
      <c r="Q322" s="137"/>
      <c r="R322" s="137"/>
      <c r="S322" s="140"/>
      <c r="T322" s="138"/>
      <c r="U322" s="55"/>
      <c r="V322" s="137"/>
      <c r="W322" s="137"/>
      <c r="X322" s="137"/>
      <c r="Y322" s="137"/>
      <c r="Z322" s="137"/>
      <c r="AA322" s="137"/>
      <c r="AB322" s="137"/>
      <c r="AC322" s="137"/>
      <c r="AD322" s="137"/>
      <c r="AE322" s="137"/>
      <c r="AF322" s="137"/>
      <c r="AG322" s="137"/>
      <c r="AH322" s="137"/>
      <c r="AI322" s="137"/>
      <c r="AJ322" s="55"/>
      <c r="AK322" s="140"/>
      <c r="AL322" s="138"/>
      <c r="AM322" s="55"/>
      <c r="AN322" s="137"/>
      <c r="AO322" s="137"/>
      <c r="AP322" s="137"/>
      <c r="AQ322" s="137"/>
      <c r="AR322" s="137"/>
      <c r="AS322" s="137"/>
      <c r="AT322" s="137"/>
      <c r="AU322" s="137"/>
      <c r="AV322" s="137"/>
      <c r="AW322" s="137"/>
      <c r="AX322" s="137"/>
      <c r="AY322" s="137"/>
      <c r="AZ322" s="137"/>
      <c r="BA322" s="137"/>
      <c r="BB322" s="55"/>
      <c r="BC322" s="155"/>
      <c r="BD322" s="155"/>
    </row>
    <row r="323" spans="1:79" ht="20.100000000000001" customHeight="1" x14ac:dyDescent="0.2">
      <c r="A323" s="140"/>
      <c r="B323" s="138"/>
      <c r="C323" s="55"/>
      <c r="D323" s="137"/>
      <c r="E323" s="137"/>
      <c r="F323" s="137"/>
      <c r="G323" s="137"/>
      <c r="H323" s="137"/>
      <c r="I323" s="137"/>
      <c r="J323" s="137"/>
      <c r="K323" s="137"/>
      <c r="L323" s="137"/>
      <c r="M323" s="137"/>
      <c r="N323" s="137"/>
      <c r="O323" s="137"/>
      <c r="P323" s="137"/>
      <c r="Q323" s="137"/>
      <c r="R323" s="137"/>
      <c r="S323" s="140"/>
      <c r="T323" s="138"/>
      <c r="U323" s="55"/>
      <c r="V323" s="137"/>
      <c r="W323" s="137"/>
      <c r="X323" s="137"/>
      <c r="Y323" s="137"/>
      <c r="Z323" s="137"/>
      <c r="AA323" s="137"/>
      <c r="AB323" s="137"/>
      <c r="AC323" s="137"/>
      <c r="AD323" s="137"/>
      <c r="AE323" s="137"/>
      <c r="AF323" s="137"/>
      <c r="AG323" s="137"/>
      <c r="AH323" s="137"/>
      <c r="AI323" s="137"/>
      <c r="AJ323" s="55"/>
      <c r="AK323" s="140"/>
      <c r="AL323" s="138"/>
      <c r="AM323" s="55"/>
      <c r="AN323" s="137"/>
      <c r="AO323" s="137"/>
      <c r="AP323" s="137"/>
      <c r="AQ323" s="137"/>
      <c r="AR323" s="137"/>
      <c r="AS323" s="137"/>
      <c r="AT323" s="137"/>
      <c r="AU323" s="137"/>
      <c r="AV323" s="137"/>
      <c r="AW323" s="137"/>
      <c r="AX323" s="137"/>
      <c r="AY323" s="137"/>
      <c r="AZ323" s="137"/>
      <c r="BA323" s="137"/>
      <c r="BB323" s="55"/>
      <c r="BC323" s="155"/>
      <c r="BD323" s="155"/>
    </row>
    <row r="324" spans="1:79" ht="20.100000000000001" customHeight="1" x14ac:dyDescent="0.2">
      <c r="A324" s="140"/>
      <c r="B324" s="138"/>
      <c r="C324" s="55"/>
      <c r="D324" s="137"/>
      <c r="E324" s="137"/>
      <c r="F324" s="137"/>
      <c r="G324" s="137"/>
      <c r="H324" s="137"/>
      <c r="I324" s="137"/>
      <c r="J324" s="137"/>
      <c r="K324" s="137"/>
      <c r="L324" s="137"/>
      <c r="M324" s="137"/>
      <c r="N324" s="137"/>
      <c r="O324" s="137"/>
      <c r="P324" s="137"/>
      <c r="Q324" s="137"/>
      <c r="R324" s="137"/>
      <c r="S324" s="140"/>
      <c r="T324" s="138"/>
      <c r="U324" s="55"/>
      <c r="V324" s="137"/>
      <c r="W324" s="137"/>
      <c r="X324" s="137"/>
      <c r="Y324" s="137"/>
      <c r="Z324" s="137"/>
      <c r="AA324" s="137"/>
      <c r="AB324" s="137"/>
      <c r="AC324" s="137"/>
      <c r="AD324" s="137"/>
      <c r="AE324" s="137"/>
      <c r="AF324" s="137"/>
      <c r="AG324" s="137"/>
      <c r="AH324" s="137"/>
      <c r="AI324" s="137"/>
      <c r="AJ324" s="55"/>
      <c r="AK324" s="140"/>
      <c r="AL324" s="138"/>
      <c r="AM324" s="55"/>
      <c r="AN324" s="137"/>
      <c r="AO324" s="137"/>
      <c r="AP324" s="137"/>
      <c r="AQ324" s="137"/>
      <c r="AR324" s="137"/>
      <c r="AS324" s="137"/>
      <c r="AT324" s="137"/>
      <c r="AU324" s="137"/>
      <c r="AV324" s="137"/>
      <c r="AW324" s="137"/>
      <c r="AX324" s="137"/>
      <c r="AY324" s="137"/>
      <c r="AZ324" s="137"/>
      <c r="BA324" s="137"/>
      <c r="BB324" s="55"/>
      <c r="BC324" s="155"/>
      <c r="BD324" s="155"/>
    </row>
    <row r="325" spans="1:79" ht="20.100000000000001" customHeight="1" x14ac:dyDescent="0.2">
      <c r="A325" s="140"/>
      <c r="B325" s="138"/>
      <c r="C325" s="55"/>
      <c r="D325" s="137"/>
      <c r="E325" s="137"/>
      <c r="F325" s="137"/>
      <c r="G325" s="137"/>
      <c r="H325" s="137"/>
      <c r="I325" s="137"/>
      <c r="J325" s="137"/>
      <c r="K325" s="137"/>
      <c r="L325" s="137"/>
      <c r="M325" s="137"/>
      <c r="N325" s="137"/>
      <c r="O325" s="137"/>
      <c r="P325" s="137"/>
      <c r="Q325" s="137"/>
      <c r="R325" s="137"/>
      <c r="S325" s="140"/>
      <c r="T325" s="138"/>
      <c r="U325" s="55"/>
      <c r="V325" s="137"/>
      <c r="W325" s="137"/>
      <c r="X325" s="137"/>
      <c r="Y325" s="137"/>
      <c r="Z325" s="137"/>
      <c r="AA325" s="137"/>
      <c r="AB325" s="137"/>
      <c r="AC325" s="137"/>
      <c r="AD325" s="137"/>
      <c r="AE325" s="137"/>
      <c r="AF325" s="137"/>
      <c r="AG325" s="137"/>
      <c r="AH325" s="137"/>
      <c r="AI325" s="137"/>
      <c r="AJ325" s="55"/>
      <c r="AK325" s="140"/>
      <c r="AL325" s="138"/>
      <c r="AM325" s="55"/>
      <c r="AN325" s="137"/>
      <c r="AO325" s="137"/>
      <c r="AP325" s="137"/>
      <c r="AQ325" s="137"/>
      <c r="AR325" s="137"/>
      <c r="AS325" s="137"/>
      <c r="AT325" s="137"/>
      <c r="AU325" s="137"/>
      <c r="AV325" s="137"/>
      <c r="AW325" s="137"/>
      <c r="AX325" s="137"/>
      <c r="AY325" s="137"/>
      <c r="AZ325" s="137"/>
      <c r="BA325" s="137"/>
      <c r="BB325" s="55"/>
      <c r="BC325" s="155"/>
      <c r="BD325" s="155"/>
    </row>
    <row r="326" spans="1:79" ht="7.5" customHeight="1" x14ac:dyDescent="0.2">
      <c r="A326" s="55"/>
      <c r="B326" s="55"/>
      <c r="C326" s="55"/>
      <c r="D326" s="137"/>
      <c r="E326" s="137"/>
      <c r="F326" s="137"/>
      <c r="G326" s="137"/>
      <c r="H326" s="137"/>
      <c r="I326" s="137"/>
      <c r="J326" s="137"/>
      <c r="K326" s="137"/>
      <c r="L326" s="137"/>
      <c r="M326" s="137"/>
      <c r="N326" s="137"/>
      <c r="O326" s="137"/>
      <c r="P326" s="137"/>
      <c r="Q326" s="137"/>
      <c r="R326" s="137"/>
      <c r="S326" s="55"/>
      <c r="T326" s="55"/>
      <c r="U326" s="55"/>
      <c r="V326" s="137"/>
      <c r="W326" s="137"/>
      <c r="X326" s="137"/>
      <c r="Y326" s="137"/>
      <c r="Z326" s="137"/>
      <c r="AA326" s="137"/>
      <c r="AB326" s="137"/>
      <c r="AC326" s="137"/>
      <c r="AD326" s="137"/>
      <c r="AE326" s="137"/>
      <c r="AF326" s="137"/>
      <c r="AG326" s="137"/>
      <c r="AH326" s="137"/>
      <c r="AI326" s="137"/>
      <c r="AJ326" s="55"/>
      <c r="AK326" s="55"/>
      <c r="AL326" s="55"/>
      <c r="AM326" s="55"/>
      <c r="AN326" s="55"/>
      <c r="AO326" s="137"/>
      <c r="AP326" s="137"/>
      <c r="AQ326" s="137"/>
      <c r="AR326" s="137"/>
      <c r="AS326" s="148"/>
      <c r="AT326" s="149"/>
      <c r="AU326" s="149"/>
      <c r="AV326" s="149"/>
      <c r="AW326" s="149"/>
      <c r="AX326" s="149"/>
      <c r="AY326" s="149"/>
      <c r="AZ326" s="149"/>
      <c r="BA326" s="149"/>
      <c r="BB326" s="131"/>
      <c r="BC326" s="55"/>
      <c r="BD326" s="55"/>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177"/>
      <c r="B329" s="177"/>
      <c r="C329" s="127"/>
      <c r="D329" s="174"/>
      <c r="E329" s="174"/>
      <c r="F329" s="174"/>
      <c r="G329" s="174"/>
      <c r="H329" s="174"/>
      <c r="I329" s="174"/>
      <c r="J329" s="174"/>
      <c r="K329" s="174"/>
      <c r="L329" s="174"/>
      <c r="M329" s="174"/>
      <c r="N329" s="178"/>
      <c r="O329" s="178"/>
      <c r="P329" s="178"/>
      <c r="Q329" s="178"/>
      <c r="R329" s="128"/>
      <c r="S329" s="177"/>
      <c r="T329" s="177"/>
      <c r="U329" s="127"/>
      <c r="V329" s="174"/>
      <c r="W329" s="174"/>
      <c r="X329" s="174"/>
      <c r="Y329" s="174"/>
      <c r="Z329" s="174"/>
      <c r="AA329" s="174"/>
      <c r="AB329" s="174"/>
      <c r="AC329" s="174"/>
      <c r="AD329" s="174"/>
      <c r="AE329" s="174"/>
      <c r="AF329" s="178"/>
      <c r="AG329" s="178"/>
      <c r="AH329" s="178"/>
      <c r="AI329" s="178"/>
      <c r="AJ329" s="55"/>
      <c r="AK329" s="177"/>
      <c r="AL329" s="177"/>
      <c r="AM329" s="127"/>
      <c r="AN329" s="174"/>
      <c r="AO329" s="174"/>
      <c r="AP329" s="174"/>
      <c r="AQ329" s="174"/>
      <c r="AR329" s="174"/>
      <c r="AS329" s="174"/>
      <c r="AT329" s="174"/>
      <c r="AU329" s="174"/>
      <c r="AV329" s="174"/>
      <c r="AW329" s="174"/>
      <c r="AX329" s="178"/>
      <c r="AY329" s="178"/>
      <c r="AZ329" s="178"/>
      <c r="BA329" s="178"/>
      <c r="BB329" s="55"/>
      <c r="BC329" s="55"/>
      <c r="BD329" s="55"/>
    </row>
    <row r="330" spans="1:79" ht="12.75" customHeight="1" x14ac:dyDescent="0.2">
      <c r="A330" s="177"/>
      <c r="B330" s="177"/>
      <c r="C330" s="127"/>
      <c r="D330" s="174"/>
      <c r="E330" s="174"/>
      <c r="F330" s="174"/>
      <c r="G330" s="174"/>
      <c r="H330" s="174"/>
      <c r="I330" s="174"/>
      <c r="J330" s="174"/>
      <c r="K330" s="174"/>
      <c r="L330" s="174"/>
      <c r="M330" s="174"/>
      <c r="N330" s="179"/>
      <c r="O330" s="179"/>
      <c r="P330" s="179"/>
      <c r="Q330" s="179"/>
      <c r="R330" s="128"/>
      <c r="S330" s="177"/>
      <c r="T330" s="177"/>
      <c r="U330" s="127"/>
      <c r="V330" s="174"/>
      <c r="W330" s="174"/>
      <c r="X330" s="174"/>
      <c r="Y330" s="174"/>
      <c r="Z330" s="174"/>
      <c r="AA330" s="174"/>
      <c r="AB330" s="174"/>
      <c r="AC330" s="174"/>
      <c r="AD330" s="174"/>
      <c r="AE330" s="174"/>
      <c r="AF330" s="179"/>
      <c r="AG330" s="179"/>
      <c r="AH330" s="179"/>
      <c r="AI330" s="179"/>
      <c r="AJ330" s="55"/>
      <c r="AK330" s="177"/>
      <c r="AL330" s="177"/>
      <c r="AM330" s="127"/>
      <c r="AN330" s="174"/>
      <c r="AO330" s="174"/>
      <c r="AP330" s="174"/>
      <c r="AQ330" s="174"/>
      <c r="AR330" s="174"/>
      <c r="AS330" s="174"/>
      <c r="AT330" s="174"/>
      <c r="AU330" s="174"/>
      <c r="AV330" s="174"/>
      <c r="AW330" s="174"/>
      <c r="AX330" s="179"/>
      <c r="AY330" s="179"/>
      <c r="AZ330" s="179"/>
      <c r="BA330" s="179"/>
      <c r="BB330" s="55"/>
      <c r="BC330" s="55"/>
      <c r="BD330" s="55"/>
    </row>
    <row r="331" spans="1:79" s="24" customFormat="1" ht="12.75" customHeight="1" x14ac:dyDescent="0.2">
      <c r="A331" s="171"/>
      <c r="B331" s="171"/>
      <c r="C331" s="127"/>
      <c r="D331" s="174"/>
      <c r="E331" s="174"/>
      <c r="F331" s="174"/>
      <c r="G331" s="174"/>
      <c r="H331" s="174"/>
      <c r="I331" s="174"/>
      <c r="J331" s="174"/>
      <c r="K331" s="174"/>
      <c r="L331" s="175"/>
      <c r="M331" s="175"/>
      <c r="N331" s="175"/>
      <c r="O331" s="170"/>
      <c r="P331" s="170"/>
      <c r="Q331" s="170"/>
      <c r="R331" s="128"/>
      <c r="S331" s="171"/>
      <c r="T331" s="171"/>
      <c r="U331" s="127"/>
      <c r="V331" s="174"/>
      <c r="W331" s="174"/>
      <c r="X331" s="174"/>
      <c r="Y331" s="174"/>
      <c r="Z331" s="174"/>
      <c r="AA331" s="174"/>
      <c r="AB331" s="174"/>
      <c r="AC331" s="174"/>
      <c r="AD331" s="175"/>
      <c r="AE331" s="175"/>
      <c r="AF331" s="175"/>
      <c r="AG331" s="170"/>
      <c r="AH331" s="170"/>
      <c r="AI331" s="170"/>
      <c r="AJ331" s="55"/>
      <c r="AK331" s="171"/>
      <c r="AL331" s="171"/>
      <c r="AM331" s="127"/>
      <c r="AN331" s="174"/>
      <c r="AO331" s="174"/>
      <c r="AP331" s="174"/>
      <c r="AQ331" s="174"/>
      <c r="AR331" s="174"/>
      <c r="AS331" s="174"/>
      <c r="AT331" s="174"/>
      <c r="AU331" s="174"/>
      <c r="AV331" s="175"/>
      <c r="AW331" s="175"/>
      <c r="AX331" s="175"/>
      <c r="AY331" s="170"/>
      <c r="AZ331" s="170"/>
      <c r="BA331" s="170"/>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171"/>
      <c r="B332" s="171"/>
      <c r="C332" s="127"/>
      <c r="D332" s="174"/>
      <c r="E332" s="174"/>
      <c r="F332" s="174"/>
      <c r="G332" s="174"/>
      <c r="H332" s="174"/>
      <c r="I332" s="174"/>
      <c r="J332" s="174"/>
      <c r="K332" s="174"/>
      <c r="L332" s="176"/>
      <c r="M332" s="176"/>
      <c r="N332" s="176"/>
      <c r="O332" s="169"/>
      <c r="P332" s="169"/>
      <c r="Q332" s="169"/>
      <c r="R332" s="128"/>
      <c r="S332" s="171"/>
      <c r="T332" s="171"/>
      <c r="U332" s="127"/>
      <c r="V332" s="174"/>
      <c r="W332" s="174"/>
      <c r="X332" s="174"/>
      <c r="Y332" s="174"/>
      <c r="Z332" s="174"/>
      <c r="AA332" s="174"/>
      <c r="AB332" s="174"/>
      <c r="AC332" s="174"/>
      <c r="AD332" s="176"/>
      <c r="AE332" s="176"/>
      <c r="AF332" s="176"/>
      <c r="AG332" s="169"/>
      <c r="AH332" s="169"/>
      <c r="AI332" s="169"/>
      <c r="AJ332" s="55"/>
      <c r="AK332" s="171"/>
      <c r="AL332" s="171"/>
      <c r="AM332" s="127"/>
      <c r="AN332" s="174"/>
      <c r="AO332" s="174"/>
      <c r="AP332" s="174"/>
      <c r="AQ332" s="174"/>
      <c r="AR332" s="174"/>
      <c r="AS332" s="174"/>
      <c r="AT332" s="174"/>
      <c r="AU332" s="174"/>
      <c r="AV332" s="176"/>
      <c r="AW332" s="176"/>
      <c r="AX332" s="176"/>
      <c r="AY332" s="169"/>
      <c r="AZ332" s="169"/>
      <c r="BA332" s="169"/>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239"/>
      <c r="C333" s="239"/>
      <c r="D333" s="174"/>
      <c r="E333" s="174"/>
      <c r="F333" s="174"/>
      <c r="G333" s="174"/>
      <c r="H333" s="174"/>
      <c r="I333" s="174"/>
      <c r="J333" s="174"/>
      <c r="K333" s="174"/>
      <c r="L333" s="174"/>
      <c r="M333" s="174"/>
      <c r="N333" s="174"/>
      <c r="O333" s="170"/>
      <c r="P333" s="170"/>
      <c r="Q333" s="170"/>
      <c r="R333" s="131"/>
      <c r="S333" s="130"/>
      <c r="T333" s="239"/>
      <c r="U333" s="239"/>
      <c r="V333" s="174"/>
      <c r="W333" s="174"/>
      <c r="X333" s="174"/>
      <c r="Y333" s="174"/>
      <c r="Z333" s="174"/>
      <c r="AA333" s="174"/>
      <c r="AB333" s="174"/>
      <c r="AC333" s="174"/>
      <c r="AD333" s="174"/>
      <c r="AE333" s="174"/>
      <c r="AF333" s="174"/>
      <c r="AG333" s="170"/>
      <c r="AH333" s="170"/>
      <c r="AI333" s="170"/>
      <c r="AJ333" s="55"/>
      <c r="AK333" s="130"/>
      <c r="AL333" s="239"/>
      <c r="AM333" s="239"/>
      <c r="AN333" s="174"/>
      <c r="AO333" s="174"/>
      <c r="AP333" s="174"/>
      <c r="AQ333" s="174"/>
      <c r="AR333" s="174"/>
      <c r="AS333" s="174"/>
      <c r="AT333" s="174"/>
      <c r="AU333" s="174"/>
      <c r="AV333" s="174"/>
      <c r="AW333" s="174"/>
      <c r="AX333" s="174"/>
      <c r="AY333" s="170"/>
      <c r="AZ333" s="170"/>
      <c r="BA333" s="170"/>
      <c r="BB333" s="55"/>
      <c r="BC333" s="55"/>
      <c r="BD333" s="55"/>
    </row>
    <row r="334" spans="1:79" x14ac:dyDescent="0.2">
      <c r="A334" s="132"/>
      <c r="B334" s="132"/>
      <c r="C334" s="132"/>
      <c r="D334" s="169"/>
      <c r="E334" s="169"/>
      <c r="F334" s="169"/>
      <c r="G334" s="169"/>
      <c r="H334" s="169"/>
      <c r="I334" s="169"/>
      <c r="J334" s="170"/>
      <c r="K334" s="169"/>
      <c r="L334" s="170"/>
      <c r="M334" s="170"/>
      <c r="N334" s="169"/>
      <c r="O334" s="170"/>
      <c r="P334" s="169"/>
      <c r="Q334" s="170"/>
      <c r="R334" s="133"/>
      <c r="S334" s="132"/>
      <c r="T334" s="132"/>
      <c r="U334" s="132"/>
      <c r="V334" s="169"/>
      <c r="W334" s="169"/>
      <c r="X334" s="169"/>
      <c r="Y334" s="169"/>
      <c r="Z334" s="169"/>
      <c r="AA334" s="169"/>
      <c r="AB334" s="170"/>
      <c r="AC334" s="169"/>
      <c r="AD334" s="170"/>
      <c r="AE334" s="170"/>
      <c r="AF334" s="169"/>
      <c r="AG334" s="170"/>
      <c r="AH334" s="169"/>
      <c r="AI334" s="170"/>
      <c r="AJ334" s="55"/>
      <c r="AK334" s="132"/>
      <c r="AL334" s="132"/>
      <c r="AM334" s="132"/>
      <c r="AN334" s="169"/>
      <c r="AO334" s="169"/>
      <c r="AP334" s="169"/>
      <c r="AQ334" s="169"/>
      <c r="AR334" s="169"/>
      <c r="AS334" s="169"/>
      <c r="AT334" s="170"/>
      <c r="AU334" s="169"/>
      <c r="AV334" s="170"/>
      <c r="AW334" s="170"/>
      <c r="AX334" s="169"/>
      <c r="AY334" s="170"/>
      <c r="AZ334" s="169"/>
      <c r="BA334" s="170"/>
      <c r="BB334" s="55"/>
      <c r="BC334" s="162"/>
      <c r="BD334" s="162"/>
    </row>
    <row r="335" spans="1:79" x14ac:dyDescent="0.2">
      <c r="A335" s="132"/>
      <c r="B335" s="132"/>
      <c r="C335" s="132"/>
      <c r="D335" s="173"/>
      <c r="E335" s="173"/>
      <c r="F335" s="172"/>
      <c r="G335" s="172"/>
      <c r="H335" s="172"/>
      <c r="I335" s="172"/>
      <c r="J335" s="173"/>
      <c r="K335" s="173"/>
      <c r="L335" s="172"/>
      <c r="M335" s="172"/>
      <c r="N335" s="172"/>
      <c r="O335" s="172"/>
      <c r="P335" s="172"/>
      <c r="Q335" s="172"/>
      <c r="R335" s="134"/>
      <c r="S335" s="132"/>
      <c r="T335" s="132"/>
      <c r="U335" s="132"/>
      <c r="V335" s="173"/>
      <c r="W335" s="173"/>
      <c r="X335" s="172"/>
      <c r="Y335" s="172"/>
      <c r="Z335" s="172"/>
      <c r="AA335" s="172"/>
      <c r="AB335" s="173"/>
      <c r="AC335" s="173"/>
      <c r="AD335" s="172"/>
      <c r="AE335" s="172"/>
      <c r="AF335" s="172"/>
      <c r="AG335" s="172"/>
      <c r="AH335" s="172"/>
      <c r="AI335" s="172"/>
      <c r="AJ335" s="55"/>
      <c r="AK335" s="132"/>
      <c r="AL335" s="132"/>
      <c r="AM335" s="132"/>
      <c r="AN335" s="173"/>
      <c r="AO335" s="173"/>
      <c r="AP335" s="172"/>
      <c r="AQ335" s="172"/>
      <c r="AR335" s="172"/>
      <c r="AS335" s="172"/>
      <c r="AT335" s="173"/>
      <c r="AU335" s="173"/>
      <c r="AV335" s="172"/>
      <c r="AW335" s="172"/>
      <c r="AX335" s="172"/>
      <c r="AY335" s="172"/>
      <c r="AZ335" s="172"/>
      <c r="BA335" s="172"/>
      <c r="BB335" s="55"/>
      <c r="BC335" s="162"/>
      <c r="BD335" s="162"/>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155"/>
      <c r="BD337" s="155"/>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155"/>
      <c r="BD338" s="155"/>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155"/>
      <c r="BD339" s="155"/>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155"/>
      <c r="BD340" s="155"/>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155"/>
      <c r="BD341" s="155"/>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155"/>
      <c r="BD342" s="155"/>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155"/>
      <c r="BD343" s="155"/>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155"/>
      <c r="BD344" s="155"/>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155"/>
      <c r="BD345" s="155"/>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155"/>
      <c r="BD346" s="155"/>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155"/>
      <c r="BD347" s="155"/>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155"/>
      <c r="BD348" s="155"/>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155"/>
      <c r="BD349" s="155"/>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155"/>
      <c r="BD350" s="155"/>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155"/>
      <c r="BD351" s="155"/>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155"/>
      <c r="BD352" s="155"/>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155"/>
      <c r="BD353" s="155"/>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155"/>
      <c r="BD354" s="155"/>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155"/>
      <c r="BD355" s="155"/>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155"/>
      <c r="BD356" s="155"/>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155"/>
      <c r="BD357" s="155"/>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155"/>
      <c r="BD358" s="155"/>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155"/>
      <c r="BD359" s="155"/>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155"/>
      <c r="BD360" s="155"/>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155"/>
      <c r="BD361" s="155"/>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joHDnd+yFRnSyCyg5vZ7HrYzcs4myW+akIrV652QuVgvhuOU71YSKidS6HB22resQcoFjQFGbdXOjEt5L6ZL8A==" saltValue="UAbg1uJ804ukIoYpwhzWug==" spinCount="100000" sheet="1" objects="1" scenarios="1" selectLockedCells="1"/>
  <mergeCells count="1140">
    <mergeCell ref="AN191:AO191"/>
    <mergeCell ref="AF191:AG191"/>
    <mergeCell ref="AH191:AI191"/>
    <mergeCell ref="AR226:AS226"/>
    <mergeCell ref="AT226:AU226"/>
    <mergeCell ref="AV224:AX224"/>
    <mergeCell ref="AZ226:BA226"/>
    <mergeCell ref="AN224:AU224"/>
    <mergeCell ref="AP226:AQ226"/>
    <mergeCell ref="AY225:BA225"/>
    <mergeCell ref="AG261:AI261"/>
    <mergeCell ref="AN221:AW221"/>
    <mergeCell ref="AN222:AW222"/>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O225:Q225"/>
    <mergeCell ref="T225:U225"/>
    <mergeCell ref="V225:AF225"/>
    <mergeCell ref="AG225:AI225"/>
    <mergeCell ref="AL225:AM225"/>
    <mergeCell ref="AN225:AX225"/>
    <mergeCell ref="AY223:BA223"/>
    <mergeCell ref="O224:Q224"/>
    <mergeCell ref="AZ191:BA191"/>
    <mergeCell ref="AX221:BA221"/>
    <mergeCell ref="AT191:AU191"/>
    <mergeCell ref="AV191:AW191"/>
    <mergeCell ref="AX191:AY191"/>
    <mergeCell ref="B333:C333"/>
    <mergeCell ref="D333:N333"/>
    <mergeCell ref="O333:Q333"/>
    <mergeCell ref="T333:U333"/>
    <mergeCell ref="V333:AF333"/>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AY153:BA153"/>
    <mergeCell ref="D115:K115"/>
    <mergeCell ref="D82:E82"/>
    <mergeCell ref="F82:G82"/>
    <mergeCell ref="H82:I82"/>
    <mergeCell ref="L115:N115"/>
    <mergeCell ref="D118:E118"/>
    <mergeCell ref="F118:G118"/>
    <mergeCell ref="H118:I118"/>
    <mergeCell ref="B45:C45"/>
    <mergeCell ref="D45:N45"/>
    <mergeCell ref="O45:Q45"/>
    <mergeCell ref="T45:U45"/>
    <mergeCell ref="V45:AF45"/>
    <mergeCell ref="AG45:AI45"/>
    <mergeCell ref="AL45:AM45"/>
    <mergeCell ref="AN45:AX45"/>
    <mergeCell ref="AY45:BA45"/>
    <mergeCell ref="J118:K118"/>
    <mergeCell ref="D119:E119"/>
    <mergeCell ref="F119:G119"/>
    <mergeCell ref="H119:I119"/>
    <mergeCell ref="J119:K119"/>
    <mergeCell ref="L119:M119"/>
    <mergeCell ref="N119:O119"/>
    <mergeCell ref="X46:Y46"/>
    <mergeCell ref="V42:AE42"/>
    <mergeCell ref="V43:AC43"/>
    <mergeCell ref="V44:AC44"/>
    <mergeCell ref="D10:E10"/>
    <mergeCell ref="L10:M10"/>
    <mergeCell ref="H11:I11"/>
    <mergeCell ref="Z10:AA10"/>
    <mergeCell ref="AB10:AC10"/>
    <mergeCell ref="V11:W11"/>
    <mergeCell ref="N11:O11"/>
    <mergeCell ref="P11:Q11"/>
    <mergeCell ref="P10:Q10"/>
    <mergeCell ref="D43:K43"/>
    <mergeCell ref="O153:Q153"/>
    <mergeCell ref="T153:U153"/>
    <mergeCell ref="V153:AF153"/>
    <mergeCell ref="AG153:AI153"/>
    <mergeCell ref="AV43:AX43"/>
    <mergeCell ref="AY43:BA43"/>
    <mergeCell ref="AY44:BA44"/>
    <mergeCell ref="AN10:AO10"/>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D44:K44"/>
    <mergeCell ref="L44:N44"/>
    <mergeCell ref="D188:K188"/>
    <mergeCell ref="L188:N188"/>
    <mergeCell ref="L190:M190"/>
    <mergeCell ref="D191:E191"/>
    <mergeCell ref="F191:G191"/>
    <mergeCell ref="H191:I191"/>
    <mergeCell ref="AV190:AW190"/>
    <mergeCell ref="AG224:AI224"/>
    <mergeCell ref="AH226:AI226"/>
    <mergeCell ref="AX222:BA222"/>
    <mergeCell ref="O188:Q188"/>
    <mergeCell ref="AP191:AQ191"/>
    <mergeCell ref="AR191:AS191"/>
    <mergeCell ref="D260:K260"/>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T155:AU155"/>
    <mergeCell ref="AV155:AW155"/>
    <mergeCell ref="AX155:AY155"/>
    <mergeCell ref="AV187:AX187"/>
    <mergeCell ref="AY187:BA187"/>
    <mergeCell ref="AN187:AU187"/>
    <mergeCell ref="AN188:AU188"/>
    <mergeCell ref="AY151:BA151"/>
    <mergeCell ref="AR154:AS154"/>
    <mergeCell ref="AT154:AU154"/>
    <mergeCell ref="AY152:BA152"/>
    <mergeCell ref="AH154:AI154"/>
    <mergeCell ref="AN154:AO154"/>
    <mergeCell ref="N154:O154"/>
    <mergeCell ref="P154:Q154"/>
    <mergeCell ref="V154:W154"/>
    <mergeCell ref="X154:Y154"/>
    <mergeCell ref="Z154:AA154"/>
    <mergeCell ref="L152:N152"/>
    <mergeCell ref="AZ155:BA155"/>
    <mergeCell ref="AP155:AQ155"/>
    <mergeCell ref="AV154:AW154"/>
    <mergeCell ref="AX154:AY154"/>
    <mergeCell ref="AB154:AC154"/>
    <mergeCell ref="AD154:AE154"/>
    <mergeCell ref="AF154:AG154"/>
    <mergeCell ref="AV188:AX188"/>
    <mergeCell ref="O152:Q152"/>
    <mergeCell ref="AD151:AF151"/>
    <mergeCell ref="AG151:AI151"/>
    <mergeCell ref="AK151:AL152"/>
    <mergeCell ref="AL153:AM153"/>
    <mergeCell ref="T81:U81"/>
    <mergeCell ref="V81:AF81"/>
    <mergeCell ref="AG81:AI81"/>
    <mergeCell ref="AN78:AW78"/>
    <mergeCell ref="AN77:AW77"/>
    <mergeCell ref="AN79:AU79"/>
    <mergeCell ref="AN114:AW114"/>
    <mergeCell ref="AN113:AW113"/>
    <mergeCell ref="V114:AE114"/>
    <mergeCell ref="V113:AE113"/>
    <mergeCell ref="V115:AC115"/>
    <mergeCell ref="AN115:AU115"/>
    <mergeCell ref="AV115:AX115"/>
    <mergeCell ref="D78:M78"/>
    <mergeCell ref="D77:M77"/>
    <mergeCell ref="D79:K79"/>
    <mergeCell ref="D80:K80"/>
    <mergeCell ref="L80:N80"/>
    <mergeCell ref="V78:AE78"/>
    <mergeCell ref="V77:AE77"/>
    <mergeCell ref="V79:AC79"/>
    <mergeCell ref="V80:AC80"/>
    <mergeCell ref="AD80:AF80"/>
    <mergeCell ref="AK79:AL80"/>
    <mergeCell ref="AV79:AX79"/>
    <mergeCell ref="AF82:AG82"/>
    <mergeCell ref="AN80:AU80"/>
    <mergeCell ref="AV80:AX80"/>
    <mergeCell ref="AL81:AM81"/>
    <mergeCell ref="AN81:AX81"/>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N11:AO11"/>
    <mergeCell ref="AL9:AM9"/>
    <mergeCell ref="AD46:AE46"/>
    <mergeCell ref="AF46:AG46"/>
    <mergeCell ref="AX41:BA41"/>
    <mergeCell ref="AY9:BA9"/>
    <mergeCell ref="V9:AF9"/>
    <mergeCell ref="AG9:AI9"/>
    <mergeCell ref="AK5:AL6"/>
    <mergeCell ref="X11:Y11"/>
    <mergeCell ref="Z11:AA11"/>
    <mergeCell ref="AB11:AC11"/>
    <mergeCell ref="V10:W10"/>
    <mergeCell ref="X10:Y10"/>
    <mergeCell ref="A5:B6"/>
    <mergeCell ref="S5:T6"/>
    <mergeCell ref="V5:AE5"/>
    <mergeCell ref="V6:AE6"/>
    <mergeCell ref="V4:AK4"/>
    <mergeCell ref="A4:U4"/>
    <mergeCell ref="N5:Q5"/>
    <mergeCell ref="N6:Q6"/>
    <mergeCell ref="L7:N7"/>
    <mergeCell ref="AD7:AF7"/>
    <mergeCell ref="O9:Q9"/>
    <mergeCell ref="D9:N9"/>
    <mergeCell ref="AM4:BC4"/>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H11:AI11"/>
    <mergeCell ref="AP10:AQ10"/>
    <mergeCell ref="AR10:AS10"/>
    <mergeCell ref="AD10:AE10"/>
    <mergeCell ref="AF10:AG10"/>
    <mergeCell ref="AH10:AI10"/>
    <mergeCell ref="AF11:AG11"/>
    <mergeCell ref="D42:M42"/>
    <mergeCell ref="AN9:AX9"/>
    <mergeCell ref="AX42:BA42"/>
    <mergeCell ref="V41:AE41"/>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43:B44"/>
    <mergeCell ref="L43:N43"/>
    <mergeCell ref="O43:Q43"/>
    <mergeCell ref="S43:T44"/>
    <mergeCell ref="AD43:AF43"/>
    <mergeCell ref="AK41:AL42"/>
    <mergeCell ref="N42:Q42"/>
    <mergeCell ref="AF42:AI42"/>
    <mergeCell ref="A41:B42"/>
    <mergeCell ref="N41:Q41"/>
    <mergeCell ref="S41:T42"/>
    <mergeCell ref="AF41:AI41"/>
    <mergeCell ref="AG43:AI43"/>
    <mergeCell ref="AK43:AL44"/>
    <mergeCell ref="O44:Q44"/>
    <mergeCell ref="AG44:AI44"/>
    <mergeCell ref="D41:M41"/>
    <mergeCell ref="AP11:AQ11"/>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AZ47:BA47"/>
    <mergeCell ref="Z46:AA46"/>
    <mergeCell ref="D46:E46"/>
    <mergeCell ref="F46:G46"/>
    <mergeCell ref="H46:I46"/>
    <mergeCell ref="J46:K46"/>
    <mergeCell ref="L46:M46"/>
    <mergeCell ref="AN43:AU43"/>
    <mergeCell ref="AN44:AU44"/>
    <mergeCell ref="AV44:AX44"/>
    <mergeCell ref="AH46:AI46"/>
    <mergeCell ref="AN46:AO46"/>
    <mergeCell ref="N46:O46"/>
    <mergeCell ref="P46:Q46"/>
    <mergeCell ref="V46:W46"/>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G79:AI79"/>
    <mergeCell ref="AY79:BA79"/>
    <mergeCell ref="B81:C81"/>
    <mergeCell ref="D81:N81"/>
    <mergeCell ref="O81:Q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J82:K82"/>
    <mergeCell ref="L82:M82"/>
    <mergeCell ref="D83:E83"/>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V151:AC151"/>
    <mergeCell ref="V152:AC152"/>
    <mergeCell ref="AD152:AF152"/>
    <mergeCell ref="AG152:AI152"/>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L154:M154"/>
    <mergeCell ref="AN153:AX153"/>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AF119:AG119"/>
    <mergeCell ref="A151:B152"/>
    <mergeCell ref="L151:N151"/>
    <mergeCell ref="O151:Q151"/>
    <mergeCell ref="S151:T152"/>
    <mergeCell ref="A185:B186"/>
    <mergeCell ref="N185:Q185"/>
    <mergeCell ref="S185:T186"/>
    <mergeCell ref="AF185:AI185"/>
    <mergeCell ref="AK185:AL186"/>
    <mergeCell ref="AX185:BA185"/>
    <mergeCell ref="N186:Q186"/>
    <mergeCell ref="AF186:AI186"/>
    <mergeCell ref="AX186:BA186"/>
    <mergeCell ref="AN185:AW185"/>
    <mergeCell ref="AN186:AW186"/>
    <mergeCell ref="D185:M185"/>
    <mergeCell ref="D186:M186"/>
    <mergeCell ref="V185:AE185"/>
    <mergeCell ref="V186:AE186"/>
    <mergeCell ref="AZ154:BA154"/>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AP154:AQ154"/>
    <mergeCell ref="B189:C189"/>
    <mergeCell ref="D189:N189"/>
    <mergeCell ref="AY188:BA188"/>
    <mergeCell ref="AH190:AI190"/>
    <mergeCell ref="AN190:AO190"/>
    <mergeCell ref="AZ190:BA190"/>
    <mergeCell ref="AG188:AI188"/>
    <mergeCell ref="AX190:AY190"/>
    <mergeCell ref="AB190:AC190"/>
    <mergeCell ref="AD190:AE190"/>
    <mergeCell ref="AF190:AG190"/>
    <mergeCell ref="A187:B188"/>
    <mergeCell ref="L187:N187"/>
    <mergeCell ref="O187:Q187"/>
    <mergeCell ref="S187:T188"/>
    <mergeCell ref="AD187:AF187"/>
    <mergeCell ref="AG187:AI187"/>
    <mergeCell ref="AK187:AL188"/>
    <mergeCell ref="V187:AC187"/>
    <mergeCell ref="V188:AC188"/>
    <mergeCell ref="AD188:AF188"/>
    <mergeCell ref="V190:W190"/>
    <mergeCell ref="D190:E190"/>
    <mergeCell ref="F190:G190"/>
    <mergeCell ref="H190:I190"/>
    <mergeCell ref="J190:K190"/>
    <mergeCell ref="D187:K187"/>
    <mergeCell ref="AR155:AS155"/>
    <mergeCell ref="V191:W191"/>
    <mergeCell ref="X191:Y191"/>
    <mergeCell ref="J191:K191"/>
    <mergeCell ref="L191:M191"/>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AD259:AF259"/>
    <mergeCell ref="AG259:AI259"/>
    <mergeCell ref="AK259:AL260"/>
    <mergeCell ref="H227:I227"/>
    <mergeCell ref="J227:K227"/>
    <mergeCell ref="L227:M227"/>
    <mergeCell ref="N227:O227"/>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AN260:AU260"/>
    <mergeCell ref="AV260:AX260"/>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G295:AI295"/>
    <mergeCell ref="AK295:AL296"/>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AZ299:BA299"/>
    <mergeCell ref="A329:B330"/>
    <mergeCell ref="N329:Q329"/>
    <mergeCell ref="S329:T330"/>
    <mergeCell ref="AF329:AI329"/>
    <mergeCell ref="AK329:AL330"/>
    <mergeCell ref="AX329:BA329"/>
    <mergeCell ref="N330:Q330"/>
    <mergeCell ref="AF330:AI330"/>
    <mergeCell ref="AX330:BA330"/>
    <mergeCell ref="AP299:AQ299"/>
    <mergeCell ref="AR299:AS299"/>
    <mergeCell ref="AT299:AU299"/>
    <mergeCell ref="AV299:AW299"/>
    <mergeCell ref="AX299:AY299"/>
    <mergeCell ref="AV331:AX331"/>
    <mergeCell ref="AY331:BA331"/>
    <mergeCell ref="AN299:AO299"/>
    <mergeCell ref="AN329:AW329"/>
    <mergeCell ref="AN330:AW330"/>
    <mergeCell ref="AN331:AU331"/>
    <mergeCell ref="D330:M330"/>
    <mergeCell ref="D331:K331"/>
    <mergeCell ref="V329:AE329"/>
    <mergeCell ref="V330:AE330"/>
    <mergeCell ref="V331:AC331"/>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46:BD47"/>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BC21:BD21"/>
    <mergeCell ref="BC22:BD22"/>
    <mergeCell ref="BC23:BD23"/>
    <mergeCell ref="BC24:BD24"/>
    <mergeCell ref="BC25:BD25"/>
    <mergeCell ref="BC26:BD26"/>
    <mergeCell ref="BC27:BD27"/>
    <mergeCell ref="BC28:BD28"/>
    <mergeCell ref="BC29:BD29"/>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s>
  <phoneticPr fontId="6" type="noConversion"/>
  <conditionalFormatting sqref="O7:Q7">
    <cfRule type="expression" dxfId="729" priority="1206">
      <formula>AND(NOT(A5=""),NOT(A5="Test"),OR(O7="Einheit",O7=""))</formula>
    </cfRule>
  </conditionalFormatting>
  <conditionalFormatting sqref="A4 AM4">
    <cfRule type="expression" dxfId="728" priority="1816">
      <formula>NOT($V$4="")</formula>
    </cfRule>
  </conditionalFormatting>
  <conditionalFormatting sqref="V4:AK4">
    <cfRule type="expression" dxfId="727" priority="1814">
      <formula>NOT($V$4="")</formula>
    </cfRule>
    <cfRule type="expression" dxfId="726" priority="1815">
      <formula>$V$4=""</formula>
    </cfRule>
  </conditionalFormatting>
  <conditionalFormatting sqref="B12">
    <cfRule type="expression" dxfId="725" priority="1188">
      <formula>OR($V$4="",NOT(B12="Auswahl"))</formula>
    </cfRule>
    <cfRule type="expression" dxfId="724" priority="1811">
      <formula>AND(NOT(A5=""),NOT(A5="Test"),OR(B12="",B12="Auswahl"))</formula>
    </cfRule>
  </conditionalFormatting>
  <conditionalFormatting sqref="B9">
    <cfRule type="expression" dxfId="723" priority="1184">
      <formula>$V$4="Eine Vorlage zur Zielwertüberwachung"</formula>
    </cfRule>
  </conditionalFormatting>
  <conditionalFormatting sqref="L7:N7">
    <cfRule type="expression" dxfId="722" priority="1203">
      <formula>AND(B9="eingetragener Zw",$V$4="Eine Vorlage zur Zielwertüberwachung")</formula>
    </cfRule>
    <cfRule type="expression" dxfId="721" priority="1182">
      <formula>AND(L7="----------",$V$4="Eine Vorlage zur Zielwertermittlung")</formula>
    </cfRule>
    <cfRule type="expression" dxfId="720" priority="1196">
      <formula>AND(NOT(A5=""),NOT(A5="Test"),L7="")</formula>
    </cfRule>
    <cfRule type="expression" dxfId="719" priority="2080">
      <formula>NOT(L7="----------")</formula>
    </cfRule>
  </conditionalFormatting>
  <conditionalFormatting sqref="O9:Q9">
    <cfRule type="expression" dxfId="718" priority="2084">
      <formula>AND(B9="errechneter Mw",$V$4="Eine Vorlage zur Zielwertüberwachung",NOT(O9=""))</formula>
    </cfRule>
    <cfRule type="expression" dxfId="717" priority="1143">
      <formula>NOT(O9="")</formula>
    </cfRule>
  </conditionalFormatting>
  <conditionalFormatting sqref="J10:K12">
    <cfRule type="expression" dxfId="716" priority="1799">
      <formula>AND(B9="errechneter Mw",$V$4="Eine Vorlage zur Zielwertüberwachung")</formula>
    </cfRule>
    <cfRule type="expression" dxfId="715" priority="1798">
      <formula>AND(B9="eingetragener Zw",$V$4="Eine Vorlage zur Zielwertüberwachung")</formula>
    </cfRule>
  </conditionalFormatting>
  <conditionalFormatting sqref="A3:AK3 A1:C1 A2:B2">
    <cfRule type="expression" dxfId="714" priority="1735">
      <formula>$V$4=""</formula>
    </cfRule>
  </conditionalFormatting>
  <conditionalFormatting sqref="AV1:BB3">
    <cfRule type="expression" dxfId="713" priority="1734">
      <formula>$V$4=""</formula>
    </cfRule>
  </conditionalFormatting>
  <conditionalFormatting sqref="A5:R6 AJ5:AJ37 BB5:BB37 A9:R37 C7:R8">
    <cfRule type="expression" dxfId="712" priority="1142">
      <formula>$V$4=""</formula>
    </cfRule>
  </conditionalFormatting>
  <conditionalFormatting sqref="A38:BB40 A74:BB76 R41:R73 AJ41:AJ73 BB41:BB73 A110:BB112 R77:R109 AJ77:AJ109 BB77:BB109 A146:BB148 R113:R145 AJ113:AJ145 BB113:BB145 A182:BB184 R149:R181 AJ149:AJ181 BB149:BB181 A218:BB220 R185:R217 AJ185:AJ217 BB185:BB217 A254:BB254 R221:R253 AJ221:AJ253 BB221:BB253">
    <cfRule type="expression" dxfId="711" priority="1728">
      <formula>$V$4=""</formula>
    </cfRule>
  </conditionalFormatting>
  <conditionalFormatting sqref="J11:K11">
    <cfRule type="expression" dxfId="710" priority="1726">
      <formula>B10="eingetragener Zw"</formula>
    </cfRule>
    <cfRule type="expression" dxfId="709" priority="1727">
      <formula>B10="errechneter Mw"</formula>
    </cfRule>
  </conditionalFormatting>
  <conditionalFormatting sqref="J11:K11">
    <cfRule type="expression" dxfId="708" priority="1724">
      <formula>B10="eingetragener Zw"</formula>
    </cfRule>
    <cfRule type="expression" dxfId="707" priority="1725">
      <formula>B10="errechneter Mw"</formula>
    </cfRule>
  </conditionalFormatting>
  <conditionalFormatting sqref="BC1:CA3 BC5:CA9 BD4:CA4 BC12:CA12 BC10 BE10:CA11 BC38:CA45 BE13:CA37 BC13:BC37 BC74:CA81 BE46:CA73 BC110:CA117 BE82:CA109 BC146:CA153 BE118:CA145 BC182:CA189 BE154:CA181 BC218:CA225 BE190:CA217 BC254:CA254 BE226:CA253 BC364:CA589 BE255:CA363">
    <cfRule type="expression" dxfId="706" priority="1210">
      <formula>$V$4=""</formula>
    </cfRule>
  </conditionalFormatting>
  <conditionalFormatting sqref="N5:Q5">
    <cfRule type="expression" dxfId="705" priority="1733">
      <formula>AND(NOT(A5="Test"),NOT(A5=""),N5="")</formula>
    </cfRule>
  </conditionalFormatting>
  <conditionalFormatting sqref="D7:K7">
    <cfRule type="expression" dxfId="704" priority="1183">
      <formula>L7="----------"</formula>
    </cfRule>
    <cfRule type="expression" dxfId="703" priority="1202">
      <formula>NOT(L7="----------")</formula>
    </cfRule>
  </conditionalFormatting>
  <conditionalFormatting sqref="B13:B37">
    <cfRule type="expression" dxfId="702" priority="1204">
      <formula>AND(L$7="----------",NOT(A$5=""),NOT(A$5="Test"))</formula>
    </cfRule>
  </conditionalFormatting>
  <conditionalFormatting sqref="N6:Q6">
    <cfRule type="expression" dxfId="701" priority="1194">
      <formula>AND(NOT(A5=""),NOT(A5="Test"),N5="",L11="")</formula>
    </cfRule>
  </conditionalFormatting>
  <conditionalFormatting sqref="B9:C9">
    <cfRule type="expression" dxfId="700" priority="1186">
      <formula>AND(NOT(A5=""),NOT(A5="Test"),$V$4="Eine Vorlage zur Zielwertüberwachung",OR(B9="",B9="Auswahl"))</formula>
    </cfRule>
    <cfRule type="expression" dxfId="699" priority="1191">
      <formula>AND(B9="eingetragener Zw",$V$4="Eine Vorlage zur Zielwertüberwachung")</formula>
    </cfRule>
    <cfRule type="expression" dxfId="698" priority="1803">
      <formula>AND(B9="errechneter Mw",$V$4="Eine Vorlage zur Zielwertüberwachung")</formula>
    </cfRule>
  </conditionalFormatting>
  <conditionalFormatting sqref="A5:B6">
    <cfRule type="expression" dxfId="697" priority="1190">
      <formula>AND(OR(NOT($C$1=""),NOT($C$3=""),NOT($T$3=""),NOT($AK$3="")),OR(A5="",A5="Test"))</formula>
    </cfRule>
  </conditionalFormatting>
  <conditionalFormatting sqref="A9">
    <cfRule type="expression" dxfId="696" priority="1185">
      <formula>AND(B9="eingetragener Zw",$V$4="Eine Vorlage zur Zielwertüberwachung")</formula>
    </cfRule>
    <cfRule type="expression" dxfId="695" priority="1187">
      <formula>AND(B9="errechneter Mw",$V$4="Eine Vorlage zur Zielwertüberwachung")</formula>
    </cfRule>
  </conditionalFormatting>
  <conditionalFormatting sqref="D8:K8">
    <cfRule type="expression" dxfId="694" priority="1181">
      <formula>NOT(D8="")</formula>
    </cfRule>
  </conditionalFormatting>
  <conditionalFormatting sqref="L8:N8">
    <cfRule type="expression" dxfId="693" priority="1146">
      <formula>NOT(L8="")</formula>
    </cfRule>
  </conditionalFormatting>
  <conditionalFormatting sqref="O8:Q8">
    <cfRule type="expression" dxfId="692" priority="1145">
      <formula>NOT(O8="")</formula>
    </cfRule>
  </conditionalFormatting>
  <conditionalFormatting sqref="D9:N9">
    <cfRule type="expression" dxfId="691" priority="1144">
      <formula>NOT(D9="")</formula>
    </cfRule>
  </conditionalFormatting>
  <conditionalFormatting sqref="AG7:AI7">
    <cfRule type="expression" dxfId="690" priority="1099">
      <formula>AND(NOT(S5=""),NOT(S5="Test"),OR(AG7="Einheit",AG7=""))</formula>
    </cfRule>
  </conditionalFormatting>
  <conditionalFormatting sqref="T12">
    <cfRule type="expression" dxfId="689" priority="1091">
      <formula>OR($V$4="",NOT(T12="Auswahl"))</formula>
    </cfRule>
    <cfRule type="expression" dxfId="688" priority="1108">
      <formula>AND(NOT(S5=""),NOT(S5="Test"),OR(T12="",T12="Auswahl"))</formula>
    </cfRule>
  </conditionalFormatting>
  <conditionalFormatting sqref="T9">
    <cfRule type="expression" dxfId="687" priority="1087">
      <formula>$V$4="Eine Vorlage zur Zielwertüberwachung"</formula>
    </cfRule>
  </conditionalFormatting>
  <conditionalFormatting sqref="AD7:AF7">
    <cfRule type="expression" dxfId="686" priority="1085">
      <formula>AND(AD7="----------",$V$4="Eine Vorlage zur Zielwertermittlung")</formula>
    </cfRule>
    <cfRule type="expression" dxfId="685" priority="1095">
      <formula>AND(NOT(S5=""),NOT(S5="Test"),AD7="")</formula>
    </cfRule>
    <cfRule type="expression" dxfId="684" priority="1097">
      <formula>AND(T9="eingetragener Zw",$V$4="Eine Vorlage zur Zielwertüberwachung")</formula>
    </cfRule>
    <cfRule type="expression" dxfId="683" priority="1109">
      <formula>NOT(AD7="----------")</formula>
    </cfRule>
  </conditionalFormatting>
  <conditionalFormatting sqref="AG9:AI9">
    <cfRule type="expression" dxfId="682" priority="1080">
      <formula>NOT(AG9="")</formula>
    </cfRule>
    <cfRule type="expression" dxfId="681" priority="1110">
      <formula>AND(T9="errechneter Mw",$V$4="Eine Vorlage zur Zielwertüberwachung",NOT(AG9=""))</formula>
    </cfRule>
  </conditionalFormatting>
  <conditionalFormatting sqref="AB10:AC12">
    <cfRule type="expression" dxfId="680" priority="1105">
      <formula>AND(T9="eingetragener Zw",$V$4="Eine Vorlage zur Zielwertüberwachung")</formula>
    </cfRule>
    <cfRule type="expression" dxfId="679" priority="1106">
      <formula>AND(T9="errechneter Mw",$V$4="Eine Vorlage zur Zielwertüberwachung")</formula>
    </cfRule>
  </conditionalFormatting>
  <conditionalFormatting sqref="S5:AI6 S9:AI37 U7:AI8">
    <cfRule type="expression" dxfId="678" priority="1079">
      <formula>$V$4=""</formula>
    </cfRule>
  </conditionalFormatting>
  <conditionalFormatting sqref="AB11:AC11">
    <cfRule type="expression" dxfId="677" priority="1102">
      <formula>T10="eingetragener Zw"</formula>
    </cfRule>
    <cfRule type="expression" dxfId="676" priority="1103">
      <formula>T10="errechneter Mw"</formula>
    </cfRule>
  </conditionalFormatting>
  <conditionalFormatting sqref="AB11:AC11">
    <cfRule type="expression" dxfId="675" priority="1100">
      <formula>T10="eingetragener Zw"</formula>
    </cfRule>
    <cfRule type="expression" dxfId="674" priority="1101">
      <formula>T10="errechneter Mw"</formula>
    </cfRule>
  </conditionalFormatting>
  <conditionalFormatting sqref="AF5:AI5">
    <cfRule type="expression" dxfId="673" priority="1104">
      <formula>AND(NOT(S5="Test"),NOT(S5=""),AF5="")</formula>
    </cfRule>
  </conditionalFormatting>
  <conditionalFormatting sqref="V7:AC7">
    <cfRule type="expression" dxfId="672" priority="1086">
      <formula>AD7="----------"</formula>
    </cfRule>
    <cfRule type="expression" dxfId="671" priority="1096">
      <formula>NOT(AD7="----------")</formula>
    </cfRule>
  </conditionalFormatting>
  <conditionalFormatting sqref="T13:T37">
    <cfRule type="expression" dxfId="670" priority="1098">
      <formula>AND(AD$7="----------",NOT(S$5=""),NOT(S$5="Test"))</formula>
    </cfRule>
  </conditionalFormatting>
  <conditionalFormatting sqref="AF6:AI6">
    <cfRule type="expression" dxfId="669" priority="1094">
      <formula>AND(NOT(S5=""),NOT(S5="Test"),AF5="",AD11="")</formula>
    </cfRule>
  </conditionalFormatting>
  <conditionalFormatting sqref="T9:U9">
    <cfRule type="expression" dxfId="668" priority="1089">
      <formula>AND(NOT(S5=""),NOT(S5="Test"),$V$4="Eine Vorlage zur Zielwertüberwachung",OR(T9="",T9="Auswahl"))</formula>
    </cfRule>
    <cfRule type="expression" dxfId="667" priority="1093">
      <formula>AND(T9="eingetragener Zw",$V$4="Eine Vorlage zur Zielwertüberwachung")</formula>
    </cfRule>
    <cfRule type="expression" dxfId="666" priority="1107">
      <formula>AND(T9="errechneter Mw",$V$4="Eine Vorlage zur Zielwertüberwachung")</formula>
    </cfRule>
  </conditionalFormatting>
  <conditionalFormatting sqref="S9">
    <cfRule type="expression" dxfId="665" priority="1088">
      <formula>AND(T9="eingetragener Zw",$V$4="Eine Vorlage zur Zielwertüberwachung")</formula>
    </cfRule>
    <cfRule type="expression" dxfId="664" priority="1090">
      <formula>AND(T9="errechneter Mw",$V$4="Eine Vorlage zur Zielwertüberwachung")</formula>
    </cfRule>
  </conditionalFormatting>
  <conditionalFormatting sqref="V8:AC8">
    <cfRule type="expression" dxfId="663" priority="1084">
      <formula>NOT(V8="")</formula>
    </cfRule>
  </conditionalFormatting>
  <conditionalFormatting sqref="AD8:AF8">
    <cfRule type="expression" dxfId="662" priority="1083">
      <formula>NOT(AD8="")</formula>
    </cfRule>
  </conditionalFormatting>
  <conditionalFormatting sqref="AG8:AI8">
    <cfRule type="expression" dxfId="661" priority="1082">
      <formula>NOT(AG8="")</formula>
    </cfRule>
  </conditionalFormatting>
  <conditionalFormatting sqref="V9:AF9">
    <cfRule type="expression" dxfId="660" priority="1081">
      <formula>NOT(V9="")</formula>
    </cfRule>
  </conditionalFormatting>
  <conditionalFormatting sqref="AY7:BA7">
    <cfRule type="expression" dxfId="659" priority="1036">
      <formula>AND(NOT(AK5=""),NOT(AK5="Test"),OR(AY7="Einheit",AY7=""))</formula>
    </cfRule>
  </conditionalFormatting>
  <conditionalFormatting sqref="AL12">
    <cfRule type="expression" dxfId="658" priority="1028">
      <formula>OR($V$4="",NOT(AL12="Auswahl"))</formula>
    </cfRule>
    <cfRule type="expression" dxfId="657" priority="1045">
      <formula>AND(NOT(AK5=""),NOT(AK5="Test"),OR(AL12="",AL12="Auswahl"))</formula>
    </cfRule>
  </conditionalFormatting>
  <conditionalFormatting sqref="AL9">
    <cfRule type="expression" dxfId="656" priority="1024">
      <formula>$V$4="Eine Vorlage zur Zielwertüberwachung"</formula>
    </cfRule>
  </conditionalFormatting>
  <conditionalFormatting sqref="AV7:AX7">
    <cfRule type="expression" dxfId="655" priority="1022">
      <formula>AND(AV7="----------",$V$4="Eine Vorlage zur Zielwertermittlung")</formula>
    </cfRule>
    <cfRule type="expression" dxfId="654" priority="1032">
      <formula>AND(NOT(AK5=""),NOT(AK5="Test"),AV7="")</formula>
    </cfRule>
    <cfRule type="expression" dxfId="653" priority="1034">
      <formula>AND(AL9="eingetragener Zw",$V$4="Eine Vorlage zur Zielwertüberwachung")</formula>
    </cfRule>
    <cfRule type="expression" dxfId="652" priority="1046">
      <formula>NOT(AV7="----------")</formula>
    </cfRule>
  </conditionalFormatting>
  <conditionalFormatting sqref="AY9:BA9">
    <cfRule type="expression" dxfId="651" priority="1017">
      <formula>NOT(AY9="")</formula>
    </cfRule>
    <cfRule type="expression" dxfId="650" priority="1047">
      <formula>AND(AL9="errechneter Mw",$V$4="Eine Vorlage zur Zielwertüberwachung",NOT(AY9=""))</formula>
    </cfRule>
  </conditionalFormatting>
  <conditionalFormatting sqref="AT10:AU12">
    <cfRule type="expression" dxfId="649" priority="1042">
      <formula>AND(AL9="eingetragener Zw",$V$4="Eine Vorlage zur Zielwertüberwachung")</formula>
    </cfRule>
    <cfRule type="expression" dxfId="648" priority="1043">
      <formula>AND(AL9="errechneter Mw",$V$4="Eine Vorlage zur Zielwertüberwachung")</formula>
    </cfRule>
  </conditionalFormatting>
  <conditionalFormatting sqref="AK5:BA37">
    <cfRule type="expression" dxfId="647" priority="1016">
      <formula>$V$4=""</formula>
    </cfRule>
  </conditionalFormatting>
  <conditionalFormatting sqref="AT11:AU11">
    <cfRule type="expression" dxfId="646" priority="1039">
      <formula>AL10="eingetragener Zw"</formula>
    </cfRule>
    <cfRule type="expression" dxfId="645" priority="1040">
      <formula>AL10="errechneter Mw"</formula>
    </cfRule>
  </conditionalFormatting>
  <conditionalFormatting sqref="AT11:AU11">
    <cfRule type="expression" dxfId="644" priority="1037">
      <formula>AL10="eingetragener Zw"</formula>
    </cfRule>
    <cfRule type="expression" dxfId="643" priority="1038">
      <formula>AL10="errechneter Mw"</formula>
    </cfRule>
  </conditionalFormatting>
  <conditionalFormatting sqref="AX5:BA5">
    <cfRule type="expression" dxfId="642" priority="1041">
      <formula>AND(NOT(AK5="Test"),NOT(AK5=""),AX5="")</formula>
    </cfRule>
  </conditionalFormatting>
  <conditionalFormatting sqref="AN7:AU7">
    <cfRule type="expression" dxfId="641" priority="1023">
      <formula>AV7="----------"</formula>
    </cfRule>
    <cfRule type="expression" dxfId="640" priority="1033">
      <formula>NOT(AV7="----------")</formula>
    </cfRule>
  </conditionalFormatting>
  <conditionalFormatting sqref="AL13:AL37">
    <cfRule type="expression" dxfId="639" priority="1035">
      <formula>AND(AV$7="----------",NOT(AK$5=""),NOT(AK$5="Test"))</formula>
    </cfRule>
  </conditionalFormatting>
  <conditionalFormatting sqref="AX6:BA6">
    <cfRule type="expression" dxfId="638" priority="1031">
      <formula>AND(NOT(AK5=""),NOT(AK5="Test"),AX5="",AV11="")</formula>
    </cfRule>
  </conditionalFormatting>
  <conditionalFormatting sqref="AL9:AM9">
    <cfRule type="expression" dxfId="637" priority="1026">
      <formula>AND(NOT(AK5=""),NOT(AK5="Test"),$V$4="Eine Vorlage zur Zielwertüberwachung",OR(AL9="",AL9="Auswahl"))</formula>
    </cfRule>
    <cfRule type="expression" dxfId="636" priority="1030">
      <formula>AND(AL9="eingetragener Zw",$V$4="Eine Vorlage zur Zielwertüberwachung")</formula>
    </cfRule>
    <cfRule type="expression" dxfId="635" priority="1044">
      <formula>AND(AL9="errechneter Mw",$V$4="Eine Vorlage zur Zielwertüberwachung")</formula>
    </cfRule>
  </conditionalFormatting>
  <conditionalFormatting sqref="AK9">
    <cfRule type="expression" dxfId="634" priority="1025">
      <formula>AND(AL9="eingetragener Zw",$V$4="Eine Vorlage zur Zielwertüberwachung")</formula>
    </cfRule>
    <cfRule type="expression" dxfId="633" priority="1027">
      <formula>AND(AL9="errechneter Mw",$V$4="Eine Vorlage zur Zielwertüberwachung")</formula>
    </cfRule>
  </conditionalFormatting>
  <conditionalFormatting sqref="AN8:AU8">
    <cfRule type="expression" dxfId="632" priority="1021">
      <formula>NOT(AN8="")</formula>
    </cfRule>
  </conditionalFormatting>
  <conditionalFormatting sqref="AV8:AX8">
    <cfRule type="expression" dxfId="631" priority="1020">
      <formula>NOT(AV8="")</formula>
    </cfRule>
  </conditionalFormatting>
  <conditionalFormatting sqref="AY8:BA8">
    <cfRule type="expression" dxfId="630" priority="1019">
      <formula>NOT(AY8="")</formula>
    </cfRule>
  </conditionalFormatting>
  <conditionalFormatting sqref="AN9:AX9">
    <cfRule type="expression" dxfId="629" priority="1018">
      <formula>NOT(AN9="")</formula>
    </cfRule>
  </conditionalFormatting>
  <conditionalFormatting sqref="O43:Q43">
    <cfRule type="expression" dxfId="628" priority="1004">
      <formula>AND(NOT(A41=""),NOT(A41="Test"),OR(O43="Einheit",O43=""))</formula>
    </cfRule>
  </conditionalFormatting>
  <conditionalFormatting sqref="B48">
    <cfRule type="expression" dxfId="627" priority="997">
      <formula>OR($V$4="",NOT(B48="Auswahl"))</formula>
    </cfRule>
    <cfRule type="expression" dxfId="626" priority="1013">
      <formula>AND(NOT(A41=""),NOT(A41="Test"),OR(B48="",B48="Auswahl"))</formula>
    </cfRule>
  </conditionalFormatting>
  <conditionalFormatting sqref="B45">
    <cfRule type="expression" dxfId="625" priority="993">
      <formula>$V$4="Eine Vorlage zur Zielwertüberwachung"</formula>
    </cfRule>
  </conditionalFormatting>
  <conditionalFormatting sqref="L43:N43">
    <cfRule type="expression" dxfId="624" priority="991">
      <formula>AND(L43="----------",$V$4="Eine Vorlage zur Zielwertermittlung")</formula>
    </cfRule>
    <cfRule type="expression" dxfId="623" priority="1000">
      <formula>AND(NOT(A41=""),NOT(A41="Test"),L43="")</formula>
    </cfRule>
    <cfRule type="expression" dxfId="622" priority="1002">
      <formula>AND(B45="eingetragener Zw",$V$4="Eine Vorlage zur Zielwertüberwachung")</formula>
    </cfRule>
    <cfRule type="expression" dxfId="621" priority="1014">
      <formula>NOT(L43="----------")</formula>
    </cfRule>
  </conditionalFormatting>
  <conditionalFormatting sqref="O45:Q45">
    <cfRule type="expression" dxfId="620" priority="986">
      <formula>NOT(O45="")</formula>
    </cfRule>
    <cfRule type="expression" dxfId="619" priority="1015">
      <formula>AND(B45="errechneter Mw",$V$4="Eine Vorlage zur Zielwertüberwachung",NOT(O45=""))</formula>
    </cfRule>
  </conditionalFormatting>
  <conditionalFormatting sqref="J46:K48">
    <cfRule type="expression" dxfId="618" priority="1010">
      <formula>AND(B45="eingetragener Zw",$V$4="Eine Vorlage zur Zielwertüberwachung")</formula>
    </cfRule>
    <cfRule type="expression" dxfId="617" priority="1011">
      <formula>AND(B45="errechneter Mw",$V$4="Eine Vorlage zur Zielwertüberwachung")</formula>
    </cfRule>
  </conditionalFormatting>
  <conditionalFormatting sqref="A41:Q42 A45:Q73 C43:Q44">
    <cfRule type="expression" dxfId="616" priority="985">
      <formula>$V$4=""</formula>
    </cfRule>
  </conditionalFormatting>
  <conditionalFormatting sqref="J47:K47">
    <cfRule type="expression" dxfId="615" priority="1007">
      <formula>B46="eingetragener Zw"</formula>
    </cfRule>
    <cfRule type="expression" dxfId="614" priority="1008">
      <formula>B46="errechneter Mw"</formula>
    </cfRule>
  </conditionalFormatting>
  <conditionalFormatting sqref="J47:K47">
    <cfRule type="expression" dxfId="613" priority="1005">
      <formula>B46="eingetragener Zw"</formula>
    </cfRule>
    <cfRule type="expression" dxfId="612" priority="1006">
      <formula>B46="errechneter Mw"</formula>
    </cfRule>
  </conditionalFormatting>
  <conditionalFormatting sqref="N41:Q41">
    <cfRule type="expression" dxfId="611" priority="1009">
      <formula>AND(NOT(A41="Test"),NOT(A41=""),N41="")</formula>
    </cfRule>
  </conditionalFormatting>
  <conditionalFormatting sqref="D43:K43">
    <cfRule type="expression" dxfId="610" priority="992">
      <formula>L43="----------"</formula>
    </cfRule>
    <cfRule type="expression" dxfId="609" priority="1001">
      <formula>NOT(L43="----------")</formula>
    </cfRule>
  </conditionalFormatting>
  <conditionalFormatting sqref="B49:B73">
    <cfRule type="expression" dxfId="608" priority="1003">
      <formula>AND(L$43="----------",NOT(A$41=""),NOT(A$41="Test"))</formula>
    </cfRule>
  </conditionalFormatting>
  <conditionalFormatting sqref="N42:Q42">
    <cfRule type="expression" dxfId="607" priority="999">
      <formula>AND(NOT(A41=""),NOT(A41="Test"),N41="",L47="")</formula>
    </cfRule>
  </conditionalFormatting>
  <conditionalFormatting sqref="B45:C45">
    <cfRule type="expression" dxfId="606" priority="995">
      <formula>AND(NOT(A41=""),NOT(A41="Test"),$V$4="Eine Vorlage zur Zielwertüberwachung",OR(B45="",B45="Auswahl"))</formula>
    </cfRule>
    <cfRule type="expression" dxfId="605" priority="998">
      <formula>AND(B45="eingetragener Zw",$V$4="Eine Vorlage zur Zielwertüberwachung")</formula>
    </cfRule>
    <cfRule type="expression" dxfId="604" priority="1012">
      <formula>AND(B45="errechneter Mw",$V$4="Eine Vorlage zur Zielwertüberwachung")</formula>
    </cfRule>
  </conditionalFormatting>
  <conditionalFormatting sqref="A45">
    <cfRule type="expression" dxfId="603" priority="994">
      <formula>AND(B45="eingetragener Zw",$V$4="Eine Vorlage zur Zielwertüberwachung")</formula>
    </cfRule>
    <cfRule type="expression" dxfId="602" priority="996">
      <formula>AND(B45="errechneter Mw",$V$4="Eine Vorlage zur Zielwertüberwachung")</formula>
    </cfRule>
  </conditionalFormatting>
  <conditionalFormatting sqref="D44:K44">
    <cfRule type="expression" dxfId="601" priority="990">
      <formula>NOT(D44="")</formula>
    </cfRule>
  </conditionalFormatting>
  <conditionalFormatting sqref="L44:N44">
    <cfRule type="expression" dxfId="600" priority="989">
      <formula>NOT(L44="")</formula>
    </cfRule>
  </conditionalFormatting>
  <conditionalFormatting sqref="O44:Q44">
    <cfRule type="expression" dxfId="599" priority="988">
      <formula>NOT(O44="")</formula>
    </cfRule>
  </conditionalFormatting>
  <conditionalFormatting sqref="D45:N45">
    <cfRule type="expression" dxfId="598" priority="987">
      <formula>NOT(D45="")</formula>
    </cfRule>
  </conditionalFormatting>
  <conditionalFormatting sqref="AG43:AI43">
    <cfRule type="expression" dxfId="597" priority="973">
      <formula>AND(NOT(S41=""),NOT(S41="Test"),OR(AG43="Einheit",AG43=""))</formula>
    </cfRule>
  </conditionalFormatting>
  <conditionalFormatting sqref="T48">
    <cfRule type="expression" dxfId="596" priority="966">
      <formula>OR($V$4="",NOT(T48="Auswahl"))</formula>
    </cfRule>
    <cfRule type="expression" dxfId="595" priority="982">
      <formula>AND(NOT(S41=""),NOT(S41="Test"),OR(T48="",T48="Auswahl"))</formula>
    </cfRule>
  </conditionalFormatting>
  <conditionalFormatting sqref="T45">
    <cfRule type="expression" dxfId="594" priority="962">
      <formula>$V$4="Eine Vorlage zur Zielwertüberwachung"</formula>
    </cfRule>
  </conditionalFormatting>
  <conditionalFormatting sqref="AD43:AF43">
    <cfRule type="expression" dxfId="593" priority="960">
      <formula>AND(AD43="----------",$V$4="Eine Vorlage zur Zielwertermittlung")</formula>
    </cfRule>
    <cfRule type="expression" dxfId="592" priority="969">
      <formula>AND(NOT(S41=""),NOT(S41="Test"),AD43="")</formula>
    </cfRule>
    <cfRule type="expression" dxfId="591" priority="971">
      <formula>AND(T45="eingetragener Zw",$V$4="Eine Vorlage zur Zielwertüberwachung")</formula>
    </cfRule>
    <cfRule type="expression" dxfId="590" priority="983">
      <formula>NOT(AD43="----------")</formula>
    </cfRule>
  </conditionalFormatting>
  <conditionalFormatting sqref="AG45:AI45">
    <cfRule type="expression" dxfId="589" priority="955">
      <formula>NOT(AG45="")</formula>
    </cfRule>
    <cfRule type="expression" dxfId="588" priority="984">
      <formula>AND(T45="errechneter Mw",$V$4="Eine Vorlage zur Zielwertüberwachung",NOT(AG45=""))</formula>
    </cfRule>
  </conditionalFormatting>
  <conditionalFormatting sqref="AB46:AC48">
    <cfRule type="expression" dxfId="587" priority="979">
      <formula>AND(T45="eingetragener Zw",$V$4="Eine Vorlage zur Zielwertüberwachung")</formula>
    </cfRule>
    <cfRule type="expression" dxfId="586" priority="980">
      <formula>AND(T45="errechneter Mw",$V$4="Eine Vorlage zur Zielwertüberwachung")</formula>
    </cfRule>
  </conditionalFormatting>
  <conditionalFormatting sqref="S41:AI42 S49:S73 U49:AI73 S45:AI48 U44:AD44 AG44:AI44 U43:AI43">
    <cfRule type="expression" dxfId="585" priority="954">
      <formula>$V$4=""</formula>
    </cfRule>
  </conditionalFormatting>
  <conditionalFormatting sqref="AB47:AC47">
    <cfRule type="expression" dxfId="584" priority="976">
      <formula>T46="eingetragener Zw"</formula>
    </cfRule>
    <cfRule type="expression" dxfId="583" priority="977">
      <formula>T46="errechneter Mw"</formula>
    </cfRule>
  </conditionalFormatting>
  <conditionalFormatting sqref="AB47:AC47">
    <cfRule type="expression" dxfId="582" priority="974">
      <formula>T46="eingetragener Zw"</formula>
    </cfRule>
    <cfRule type="expression" dxfId="581" priority="975">
      <formula>T46="errechneter Mw"</formula>
    </cfRule>
  </conditionalFormatting>
  <conditionalFormatting sqref="AF41:AI41">
    <cfRule type="expression" dxfId="580" priority="978">
      <formula>AND(NOT(S41="Test"),NOT(S41=""),AF41="")</formula>
    </cfRule>
  </conditionalFormatting>
  <conditionalFormatting sqref="V43:AC43">
    <cfRule type="expression" dxfId="579" priority="961">
      <formula>AD43="----------"</formula>
    </cfRule>
    <cfRule type="expression" dxfId="578" priority="970">
      <formula>NOT(AD43="----------")</formula>
    </cfRule>
  </conditionalFormatting>
  <conditionalFormatting sqref="AF42:AI42">
    <cfRule type="expression" dxfId="577" priority="968">
      <formula>AND(NOT(S41=""),NOT(S41="Test"),AF41="",AD47="")</formula>
    </cfRule>
  </conditionalFormatting>
  <conditionalFormatting sqref="T45:U45">
    <cfRule type="expression" dxfId="576" priority="964">
      <formula>AND(NOT(S41=""),NOT(S41="Test"),$V$4="Eine Vorlage zur Zielwertüberwachung",OR(T45="",T45="Auswahl"))</formula>
    </cfRule>
    <cfRule type="expression" dxfId="575" priority="967">
      <formula>AND(T45="eingetragener Zw",$V$4="Eine Vorlage zur Zielwertüberwachung")</formula>
    </cfRule>
    <cfRule type="expression" dxfId="574" priority="981">
      <formula>AND(T45="errechneter Mw",$V$4="Eine Vorlage zur Zielwertüberwachung")</formula>
    </cfRule>
  </conditionalFormatting>
  <conditionalFormatting sqref="S45">
    <cfRule type="expression" dxfId="573" priority="963">
      <formula>AND(T45="eingetragener Zw",$V$4="Eine Vorlage zur Zielwertüberwachung")</formula>
    </cfRule>
    <cfRule type="expression" dxfId="572" priority="965">
      <formula>AND(T45="errechneter Mw",$V$4="Eine Vorlage zur Zielwertüberwachung")</formula>
    </cfRule>
  </conditionalFormatting>
  <conditionalFormatting sqref="V44:AC44">
    <cfRule type="expression" dxfId="571" priority="959">
      <formula>NOT(V44="")</formula>
    </cfRule>
  </conditionalFormatting>
  <conditionalFormatting sqref="AD44">
    <cfRule type="expression" dxfId="570" priority="958">
      <formula>NOT(AD44="")</formula>
    </cfRule>
  </conditionalFormatting>
  <conditionalFormatting sqref="AG44:AI44">
    <cfRule type="expression" dxfId="569" priority="957">
      <formula>NOT(AG44="")</formula>
    </cfRule>
  </conditionalFormatting>
  <conditionalFormatting sqref="V45:AF45">
    <cfRule type="expression" dxfId="568" priority="956">
      <formula>NOT(V45="")</formula>
    </cfRule>
    <cfRule type="expression" dxfId="567" priority="27">
      <formula>NOT($AD$44="")</formula>
    </cfRule>
  </conditionalFormatting>
  <conditionalFormatting sqref="AY43:BA43">
    <cfRule type="expression" dxfId="566" priority="942">
      <formula>AND(NOT(AK41=""),NOT(AK41="Test"),OR(AY43="Einheit",AY43=""))</formula>
    </cfRule>
  </conditionalFormatting>
  <conditionalFormatting sqref="AL48">
    <cfRule type="expression" dxfId="565" priority="935">
      <formula>OR($V$4="",NOT(AL48="Auswahl"))</formula>
    </cfRule>
    <cfRule type="expression" dxfId="564" priority="951">
      <formula>AND(NOT(AK41=""),NOT(AK41="Test"),OR(AL48="",AL48="Auswahl"))</formula>
    </cfRule>
  </conditionalFormatting>
  <conditionalFormatting sqref="AL45">
    <cfRule type="expression" dxfId="563" priority="931">
      <formula>$V$4="Eine Vorlage zur Zielwertüberwachung"</formula>
    </cfRule>
  </conditionalFormatting>
  <conditionalFormatting sqref="AV43:AX43">
    <cfRule type="expression" dxfId="562" priority="929">
      <formula>AND(AV43="----------",$V$4="Eine Vorlage zur Zielwertermittlung")</formula>
    </cfRule>
    <cfRule type="expression" dxfId="561" priority="938">
      <formula>AND(NOT(AK41=""),NOT(AK41="Test"),AV43="")</formula>
    </cfRule>
    <cfRule type="expression" dxfId="560" priority="940">
      <formula>AND(AL45="eingetragener Zw",$V$4="Eine Vorlage zur Zielwertüberwachung")</formula>
    </cfRule>
    <cfRule type="expression" dxfId="559" priority="952">
      <formula>NOT(AV43="----------")</formula>
    </cfRule>
  </conditionalFormatting>
  <conditionalFormatting sqref="AY45:BA45">
    <cfRule type="expression" dxfId="558" priority="924">
      <formula>NOT(AY45="")</formula>
    </cfRule>
    <cfRule type="expression" dxfId="557" priority="953">
      <formula>AND(AL45="errechneter Mw",$V$4="Eine Vorlage zur Zielwertüberwachung",NOT(AY45=""))</formula>
    </cfRule>
  </conditionalFormatting>
  <conditionalFormatting sqref="AT46:AU48">
    <cfRule type="expression" dxfId="556" priority="948">
      <formula>AND(AL45="eingetragener Zw",$V$4="Eine Vorlage zur Zielwertüberwachung")</formula>
    </cfRule>
    <cfRule type="expression" dxfId="555" priority="949">
      <formula>AND(AL45="errechneter Mw",$V$4="Eine Vorlage zur Zielwertüberwachung")</formula>
    </cfRule>
  </conditionalFormatting>
  <conditionalFormatting sqref="AK41:BA48 AK49:AK73 AM49:BA73">
    <cfRule type="expression" dxfId="554" priority="923">
      <formula>$V$4=""</formula>
    </cfRule>
  </conditionalFormatting>
  <conditionalFormatting sqref="AT47:AU47">
    <cfRule type="expression" dxfId="553" priority="945">
      <formula>AL46="eingetragener Zw"</formula>
    </cfRule>
    <cfRule type="expression" dxfId="552" priority="946">
      <formula>AL46="errechneter Mw"</formula>
    </cfRule>
  </conditionalFormatting>
  <conditionalFormatting sqref="AT47:AU47">
    <cfRule type="expression" dxfId="551" priority="943">
      <formula>AL46="eingetragener Zw"</formula>
    </cfRule>
    <cfRule type="expression" dxfId="550" priority="944">
      <formula>AL46="errechneter Mw"</formula>
    </cfRule>
  </conditionalFormatting>
  <conditionalFormatting sqref="AX41:BA41">
    <cfRule type="expression" dxfId="549" priority="947">
      <formula>AND(NOT(AK41="Test"),NOT(AK41=""),AX41="")</formula>
    </cfRule>
  </conditionalFormatting>
  <conditionalFormatting sqref="AN43:AU43">
    <cfRule type="expression" dxfId="548" priority="930">
      <formula>AV43="----------"</formula>
    </cfRule>
    <cfRule type="expression" dxfId="547" priority="939">
      <formula>NOT(AV43="----------")</formula>
    </cfRule>
  </conditionalFormatting>
  <conditionalFormatting sqref="AX42:BA42">
    <cfRule type="expression" dxfId="546" priority="937">
      <formula>AND(NOT(AK41=""),NOT(AK41="Test"),AX41="",AV47="")</formula>
    </cfRule>
  </conditionalFormatting>
  <conditionalFormatting sqref="AL45:AM45">
    <cfRule type="expression" dxfId="545" priority="933">
      <formula>AND(NOT(AK41=""),NOT(AK41="Test"),$V$4="Eine Vorlage zur Zielwertüberwachung",OR(AL45="",AL45="Auswahl"))</formula>
    </cfRule>
    <cfRule type="expression" dxfId="544" priority="936">
      <formula>AND(AL45="eingetragener Zw",$V$4="Eine Vorlage zur Zielwertüberwachung")</formula>
    </cfRule>
    <cfRule type="expression" dxfId="543" priority="950">
      <formula>AND(AL45="errechneter Mw",$V$4="Eine Vorlage zur Zielwertüberwachung")</formula>
    </cfRule>
  </conditionalFormatting>
  <conditionalFormatting sqref="AK45">
    <cfRule type="expression" dxfId="542" priority="932">
      <formula>AND(AL45="eingetragener Zw",$V$4="Eine Vorlage zur Zielwertüberwachung")</formula>
    </cfRule>
    <cfRule type="expression" dxfId="541" priority="934">
      <formula>AND(AL45="errechneter Mw",$V$4="Eine Vorlage zur Zielwertüberwachung")</formula>
    </cfRule>
  </conditionalFormatting>
  <conditionalFormatting sqref="AN44:AU44">
    <cfRule type="expression" dxfId="540" priority="928">
      <formula>NOT(AN44="")</formula>
    </cfRule>
  </conditionalFormatting>
  <conditionalFormatting sqref="AV44:AX44">
    <cfRule type="expression" dxfId="539" priority="927">
      <formula>NOT(AV44="")</formula>
    </cfRule>
  </conditionalFormatting>
  <conditionalFormatting sqref="AY44:BA44">
    <cfRule type="expression" dxfId="538" priority="926">
      <formula>NOT(AY44="")</formula>
    </cfRule>
  </conditionalFormatting>
  <conditionalFormatting sqref="AN45:AX45">
    <cfRule type="expression" dxfId="537" priority="925">
      <formula>NOT(AN45="")</formula>
    </cfRule>
  </conditionalFormatting>
  <conditionalFormatting sqref="O79:Q79">
    <cfRule type="expression" dxfId="536" priority="911">
      <formula>AND(NOT(A77=""),NOT(A77="Test"),OR(O79="Einheit",O79=""))</formula>
    </cfRule>
  </conditionalFormatting>
  <conditionalFormatting sqref="B84">
    <cfRule type="expression" dxfId="535" priority="904">
      <formula>OR($V$4="",NOT(B84="Auswahl"))</formula>
    </cfRule>
    <cfRule type="expression" dxfId="534" priority="920">
      <formula>AND(NOT(A77=""),NOT(A77="Test"),OR(B84="",B84="Auswahl"))</formula>
    </cfRule>
  </conditionalFormatting>
  <conditionalFormatting sqref="B81">
    <cfRule type="expression" dxfId="533" priority="900">
      <formula>$V$4="Eine Vorlage zur Zielwertüberwachung"</formula>
    </cfRule>
  </conditionalFormatting>
  <conditionalFormatting sqref="L79:N79">
    <cfRule type="expression" dxfId="532" priority="898">
      <formula>AND(L79="----------",$V$4="Eine Vorlage zur Zielwertermittlung")</formula>
    </cfRule>
    <cfRule type="expression" dxfId="531" priority="907">
      <formula>AND(NOT(A77=""),NOT(A77="Test"),L79="")</formula>
    </cfRule>
    <cfRule type="expression" dxfId="530" priority="909">
      <formula>AND(B81="eingetragener Zw",$V$4="Eine Vorlage zur Zielwertüberwachung")</formula>
    </cfRule>
    <cfRule type="expression" dxfId="529" priority="921">
      <formula>NOT(L79="----------")</formula>
    </cfRule>
  </conditionalFormatting>
  <conditionalFormatting sqref="O81:Q81">
    <cfRule type="expression" dxfId="528" priority="893">
      <formula>NOT(O81="")</formula>
    </cfRule>
    <cfRule type="expression" dxfId="527" priority="922">
      <formula>AND(B81="errechneter Mw",$V$4="Eine Vorlage zur Zielwertüberwachung",NOT(O81=""))</formula>
    </cfRule>
  </conditionalFormatting>
  <conditionalFormatting sqref="J82:K84">
    <cfRule type="expression" dxfId="526" priority="917">
      <formula>AND(B81="eingetragener Zw",$V$4="Eine Vorlage zur Zielwertüberwachung")</formula>
    </cfRule>
    <cfRule type="expression" dxfId="525" priority="918">
      <formula>AND(B81="errechneter Mw",$V$4="Eine Vorlage zur Zielwertüberwachung")</formula>
    </cfRule>
  </conditionalFormatting>
  <conditionalFormatting sqref="A77:Q78 A81:Q109 C79:Q80">
    <cfRule type="expression" dxfId="524" priority="892">
      <formula>$V$4=""</formula>
    </cfRule>
  </conditionalFormatting>
  <conditionalFormatting sqref="J83:K83">
    <cfRule type="expression" dxfId="523" priority="914">
      <formula>B82="eingetragener Zw"</formula>
    </cfRule>
    <cfRule type="expression" dxfId="522" priority="915">
      <formula>B82="errechneter Mw"</formula>
    </cfRule>
  </conditionalFormatting>
  <conditionalFormatting sqref="J83:K83">
    <cfRule type="expression" dxfId="521" priority="912">
      <formula>B82="eingetragener Zw"</formula>
    </cfRule>
    <cfRule type="expression" dxfId="520" priority="913">
      <formula>B82="errechneter Mw"</formula>
    </cfRule>
  </conditionalFormatting>
  <conditionalFormatting sqref="N77:Q77">
    <cfRule type="expression" dxfId="519" priority="916">
      <formula>AND(NOT(A77="Test"),NOT(A77=""),N77="")</formula>
    </cfRule>
  </conditionalFormatting>
  <conditionalFormatting sqref="D79:K79">
    <cfRule type="expression" dxfId="518" priority="899">
      <formula>L79="----------"</formula>
    </cfRule>
    <cfRule type="expression" dxfId="517" priority="908">
      <formula>NOT(L79="----------")</formula>
    </cfRule>
  </conditionalFormatting>
  <conditionalFormatting sqref="B85:B109">
    <cfRule type="expression" dxfId="516" priority="910">
      <formula>AND(L$79="----------",NOT(A$77=""),NOT(A$77="Test"))</formula>
    </cfRule>
  </conditionalFormatting>
  <conditionalFormatting sqref="N78:Q78">
    <cfRule type="expression" dxfId="515" priority="906">
      <formula>AND(NOT(A77=""),NOT(A77="Test"),N77="",L83="")</formula>
    </cfRule>
  </conditionalFormatting>
  <conditionalFormatting sqref="B81:C81">
    <cfRule type="expression" dxfId="514" priority="902">
      <formula>AND(NOT(A77=""),NOT(A77="Test"),$V$4="Eine Vorlage zur Zielwertüberwachung",OR(B81="",B81="Auswahl"))</formula>
    </cfRule>
    <cfRule type="expression" dxfId="513" priority="905">
      <formula>AND(B81="eingetragener Zw",$V$4="Eine Vorlage zur Zielwertüberwachung")</formula>
    </cfRule>
    <cfRule type="expression" dxfId="512" priority="919">
      <formula>AND(B81="errechneter Mw",$V$4="Eine Vorlage zur Zielwertüberwachung")</formula>
    </cfRule>
  </conditionalFormatting>
  <conditionalFormatting sqref="A81">
    <cfRule type="expression" dxfId="511" priority="901">
      <formula>AND(B81="eingetragener Zw",$V$4="Eine Vorlage zur Zielwertüberwachung")</formula>
    </cfRule>
    <cfRule type="expression" dxfId="510" priority="903">
      <formula>AND(B81="errechneter Mw",$V$4="Eine Vorlage zur Zielwertüberwachung")</formula>
    </cfRule>
  </conditionalFormatting>
  <conditionalFormatting sqref="D80:K80">
    <cfRule type="expression" dxfId="509" priority="897">
      <formula>NOT(D80="")</formula>
    </cfRule>
  </conditionalFormatting>
  <conditionalFormatting sqref="L80:N80">
    <cfRule type="expression" dxfId="508" priority="896">
      <formula>NOT(L80="")</formula>
    </cfRule>
  </conditionalFormatting>
  <conditionalFormatting sqref="O80:Q80">
    <cfRule type="expression" dxfId="507" priority="895">
      <formula>NOT(O80="")</formula>
    </cfRule>
  </conditionalFormatting>
  <conditionalFormatting sqref="D81:N81">
    <cfRule type="expression" dxfId="506" priority="894">
      <formula>NOT(D81="")</formula>
    </cfRule>
  </conditionalFormatting>
  <conditionalFormatting sqref="AG79:AI79">
    <cfRule type="expression" dxfId="505" priority="880">
      <formula>AND(NOT(S77=""),NOT(S77="Test"),OR(AG79="Einheit",AG79=""))</formula>
    </cfRule>
  </conditionalFormatting>
  <conditionalFormatting sqref="T84">
    <cfRule type="expression" dxfId="504" priority="873">
      <formula>OR($V$4="",NOT(T84="Auswahl"))</formula>
    </cfRule>
    <cfRule type="expression" dxfId="503" priority="889">
      <formula>AND(NOT(S77=""),NOT(S77="Test"),OR(T84="",T84="Auswahl"))</formula>
    </cfRule>
  </conditionalFormatting>
  <conditionalFormatting sqref="T81">
    <cfRule type="expression" dxfId="502" priority="869">
      <formula>$V$4="Eine Vorlage zur Zielwertüberwachung"</formula>
    </cfRule>
  </conditionalFormatting>
  <conditionalFormatting sqref="AD79:AF79">
    <cfRule type="expression" dxfId="501" priority="867">
      <formula>AND(AD79="----------",$V$4="Eine Vorlage zur Zielwertermittlung")</formula>
    </cfRule>
    <cfRule type="expression" dxfId="500" priority="876">
      <formula>AND(NOT(S77=""),NOT(S77="Test"),AD79="")</formula>
    </cfRule>
    <cfRule type="expression" dxfId="499" priority="878">
      <formula>AND(T81="eingetragener Zw",$V$4="Eine Vorlage zur Zielwertüberwachung")</formula>
    </cfRule>
    <cfRule type="expression" dxfId="498" priority="890">
      <formula>NOT(AD79="----------")</formula>
    </cfRule>
  </conditionalFormatting>
  <conditionalFormatting sqref="AG81:AI81">
    <cfRule type="expression" dxfId="497" priority="862">
      <formula>NOT(AG81="")</formula>
    </cfRule>
    <cfRule type="expression" dxfId="496" priority="891">
      <formula>AND(T81="errechneter Mw",$V$4="Eine Vorlage zur Zielwertüberwachung",NOT(AG81=""))</formula>
    </cfRule>
  </conditionalFormatting>
  <conditionalFormatting sqref="AB82:AC84">
    <cfRule type="expression" dxfId="495" priority="886">
      <formula>AND(T81="eingetragener Zw",$V$4="Eine Vorlage zur Zielwertüberwachung")</formula>
    </cfRule>
    <cfRule type="expression" dxfId="494" priority="887">
      <formula>AND(T81="errechneter Mw",$V$4="Eine Vorlage zur Zielwertüberwachung")</formula>
    </cfRule>
  </conditionalFormatting>
  <conditionalFormatting sqref="S77:AI78 S85:S109 U85:AI109 S81:AI84 U79:AI80">
    <cfRule type="expression" dxfId="493" priority="861">
      <formula>$V$4=""</formula>
    </cfRule>
  </conditionalFormatting>
  <conditionalFormatting sqref="AB83:AC83">
    <cfRule type="expression" dxfId="492" priority="883">
      <formula>T82="eingetragener Zw"</formula>
    </cfRule>
    <cfRule type="expression" dxfId="491" priority="884">
      <formula>T82="errechneter Mw"</formula>
    </cfRule>
  </conditionalFormatting>
  <conditionalFormatting sqref="AB83:AC83">
    <cfRule type="expression" dxfId="490" priority="881">
      <formula>T82="eingetragener Zw"</formula>
    </cfRule>
    <cfRule type="expression" dxfId="489" priority="882">
      <formula>T82="errechneter Mw"</formula>
    </cfRule>
  </conditionalFormatting>
  <conditionalFormatting sqref="AF77:AI77">
    <cfRule type="expression" dxfId="488" priority="885">
      <formula>AND(NOT(S77="Test"),NOT(S77=""),AF77="")</formula>
    </cfRule>
  </conditionalFormatting>
  <conditionalFormatting sqref="V79:AC79">
    <cfRule type="expression" dxfId="487" priority="868">
      <formula>AD79="----------"</formula>
    </cfRule>
    <cfRule type="expression" dxfId="486" priority="877">
      <formula>NOT(AD79="----------")</formula>
    </cfRule>
  </conditionalFormatting>
  <conditionalFormatting sqref="AF78:AI78">
    <cfRule type="expression" dxfId="485" priority="875">
      <formula>AND(NOT(S77=""),NOT(S77="Test"),AF77="",AD83="")</formula>
    </cfRule>
  </conditionalFormatting>
  <conditionalFormatting sqref="T81:U81">
    <cfRule type="expression" dxfId="484" priority="871">
      <formula>AND(NOT(S77=""),NOT(S77="Test"),$V$4="Eine Vorlage zur Zielwertüberwachung",OR(T81="",T81="Auswahl"))</formula>
    </cfRule>
    <cfRule type="expression" dxfId="483" priority="874">
      <formula>AND(T81="eingetragener Zw",$V$4="Eine Vorlage zur Zielwertüberwachung")</formula>
    </cfRule>
    <cfRule type="expression" dxfId="482" priority="888">
      <formula>AND(T81="errechneter Mw",$V$4="Eine Vorlage zur Zielwertüberwachung")</formula>
    </cfRule>
  </conditionalFormatting>
  <conditionalFormatting sqref="S81">
    <cfRule type="expression" dxfId="481" priority="870">
      <formula>AND(T81="eingetragener Zw",$V$4="Eine Vorlage zur Zielwertüberwachung")</formula>
    </cfRule>
    <cfRule type="expression" dxfId="480" priority="872">
      <formula>AND(T81="errechneter Mw",$V$4="Eine Vorlage zur Zielwertüberwachung")</formula>
    </cfRule>
  </conditionalFormatting>
  <conditionalFormatting sqref="V80:AC80">
    <cfRule type="expression" dxfId="479" priority="866">
      <formula>NOT(V80="")</formula>
    </cfRule>
  </conditionalFormatting>
  <conditionalFormatting sqref="AD80:AF80">
    <cfRule type="expression" dxfId="478" priority="865">
      <formula>NOT(AD80="")</formula>
    </cfRule>
  </conditionalFormatting>
  <conditionalFormatting sqref="AG80:AI80">
    <cfRule type="expression" dxfId="477" priority="864">
      <formula>NOT(AG80="")</formula>
    </cfRule>
  </conditionalFormatting>
  <conditionalFormatting sqref="V81:AF81">
    <cfRule type="expression" dxfId="476" priority="863">
      <formula>NOT(V81="")</formula>
    </cfRule>
  </conditionalFormatting>
  <conditionalFormatting sqref="AY79:BA79">
    <cfRule type="expression" dxfId="475" priority="849">
      <formula>AND(NOT(AK77=""),NOT(AK77="Test"),OR(AY79="Einheit",AY79=""))</formula>
    </cfRule>
  </conditionalFormatting>
  <conditionalFormatting sqref="AL84">
    <cfRule type="expression" dxfId="474" priority="842">
      <formula>OR($V$4="",NOT(AL84="Auswahl"))</formula>
    </cfRule>
    <cfRule type="expression" dxfId="473" priority="858">
      <formula>AND(NOT(AK77=""),NOT(AK77="Test"),OR(AL84="",AL84="Auswahl"))</formula>
    </cfRule>
  </conditionalFormatting>
  <conditionalFormatting sqref="AL81">
    <cfRule type="expression" dxfId="472" priority="838">
      <formula>$V$4="Eine Vorlage zur Zielwertüberwachung"</formula>
    </cfRule>
  </conditionalFormatting>
  <conditionalFormatting sqref="AV79:AX79">
    <cfRule type="expression" dxfId="471" priority="836">
      <formula>AND(AV79="----------",$V$4="Eine Vorlage zur Zielwertermittlung")</formula>
    </cfRule>
    <cfRule type="expression" dxfId="470" priority="845">
      <formula>AND(NOT(AK77=""),NOT(AK77="Test"),AV79="")</formula>
    </cfRule>
    <cfRule type="expression" dxfId="469" priority="847">
      <formula>AND(AL81="eingetragener Zw",$V$4="Eine Vorlage zur Zielwertüberwachung")</formula>
    </cfRule>
    <cfRule type="expression" dxfId="468" priority="859">
      <formula>NOT(AV79="----------")</formula>
    </cfRule>
  </conditionalFormatting>
  <conditionalFormatting sqref="AY81:BA81">
    <cfRule type="expression" dxfId="467" priority="831">
      <formula>NOT(AY81="")</formula>
    </cfRule>
    <cfRule type="expression" dxfId="466" priority="860">
      <formula>AND(AL81="errechneter Mw",$V$4="Eine Vorlage zur Zielwertüberwachung",NOT(AY81=""))</formula>
    </cfRule>
  </conditionalFormatting>
  <conditionalFormatting sqref="AT82:AU84">
    <cfRule type="expression" dxfId="465" priority="855">
      <formula>AND(AL81="eingetragener Zw",$V$4="Eine Vorlage zur Zielwertüberwachung")</formula>
    </cfRule>
    <cfRule type="expression" dxfId="464" priority="856">
      <formula>AND(AL81="errechneter Mw",$V$4="Eine Vorlage zur Zielwertüberwachung")</formula>
    </cfRule>
  </conditionalFormatting>
  <conditionalFormatting sqref="AK77:BA84 AK85:AK109 AM85:BA109">
    <cfRule type="expression" dxfId="463" priority="830">
      <formula>$V$4=""</formula>
    </cfRule>
  </conditionalFormatting>
  <conditionalFormatting sqref="AT83:AU83">
    <cfRule type="expression" dxfId="462" priority="852">
      <formula>AL82="eingetragener Zw"</formula>
    </cfRule>
    <cfRule type="expression" dxfId="461" priority="853">
      <formula>AL82="errechneter Mw"</formula>
    </cfRule>
  </conditionalFormatting>
  <conditionalFormatting sqref="AT83:AU83">
    <cfRule type="expression" dxfId="460" priority="850">
      <formula>AL82="eingetragener Zw"</formula>
    </cfRule>
    <cfRule type="expression" dxfId="459" priority="851">
      <formula>AL82="errechneter Mw"</formula>
    </cfRule>
  </conditionalFormatting>
  <conditionalFormatting sqref="AX77:BA77">
    <cfRule type="expression" dxfId="458" priority="854">
      <formula>AND(NOT(AK77="Test"),NOT(AK77=""),AX77="")</formula>
    </cfRule>
  </conditionalFormatting>
  <conditionalFormatting sqref="AN79:AU79">
    <cfRule type="expression" dxfId="457" priority="837">
      <formula>AV79="----------"</formula>
    </cfRule>
    <cfRule type="expression" dxfId="456" priority="846">
      <formula>NOT(AV79="----------")</formula>
    </cfRule>
  </conditionalFormatting>
  <conditionalFormatting sqref="AX78:BA78">
    <cfRule type="expression" dxfId="455" priority="844">
      <formula>AND(NOT(AK77=""),NOT(AK77="Test"),AX77="",AV83="")</formula>
    </cfRule>
  </conditionalFormatting>
  <conditionalFormatting sqref="AL81:AM81">
    <cfRule type="expression" dxfId="454" priority="840">
      <formula>AND(NOT(AK77=""),NOT(AK77="Test"),$V$4="Eine Vorlage zur Zielwertüberwachung",OR(AL81="",AL81="Auswahl"))</formula>
    </cfRule>
    <cfRule type="expression" dxfId="453" priority="843">
      <formula>AND(AL81="eingetragener Zw",$V$4="Eine Vorlage zur Zielwertüberwachung")</formula>
    </cfRule>
    <cfRule type="expression" dxfId="452" priority="857">
      <formula>AND(AL81="errechneter Mw",$V$4="Eine Vorlage zur Zielwertüberwachung")</formula>
    </cfRule>
  </conditionalFormatting>
  <conditionalFormatting sqref="AK81">
    <cfRule type="expression" dxfId="451" priority="839">
      <formula>AND(AL81="eingetragener Zw",$V$4="Eine Vorlage zur Zielwertüberwachung")</formula>
    </cfRule>
    <cfRule type="expression" dxfId="450" priority="841">
      <formula>AND(AL81="errechneter Mw",$V$4="Eine Vorlage zur Zielwertüberwachung")</formula>
    </cfRule>
  </conditionalFormatting>
  <conditionalFormatting sqref="AN80:AU80">
    <cfRule type="expression" dxfId="449" priority="835">
      <formula>NOT(AN80="")</formula>
    </cfRule>
  </conditionalFormatting>
  <conditionalFormatting sqref="AV80:AX80">
    <cfRule type="expression" dxfId="448" priority="834">
      <formula>NOT(AV80="")</formula>
    </cfRule>
  </conditionalFormatting>
  <conditionalFormatting sqref="AY80:BA80">
    <cfRule type="expression" dxfId="447" priority="833">
      <formula>NOT(AY80="")</formula>
    </cfRule>
  </conditionalFormatting>
  <conditionalFormatting sqref="AN81:AX81">
    <cfRule type="expression" dxfId="446" priority="832">
      <formula>NOT(AN81="")</formula>
    </cfRule>
  </conditionalFormatting>
  <conditionalFormatting sqref="O115:Q115">
    <cfRule type="expression" dxfId="445" priority="818">
      <formula>AND(NOT(A113=""),NOT(A113="Test"),OR(O115="Einheit",O115=""))</formula>
    </cfRule>
  </conditionalFormatting>
  <conditionalFormatting sqref="B120">
    <cfRule type="expression" dxfId="444" priority="811">
      <formula>OR($V$4="",NOT(B120="Auswahl"))</formula>
    </cfRule>
    <cfRule type="expression" dxfId="443" priority="827">
      <formula>AND(NOT(A113=""),NOT(A113="Test"),OR(B120="",B120="Auswahl"))</formula>
    </cfRule>
  </conditionalFormatting>
  <conditionalFormatting sqref="B117">
    <cfRule type="expression" dxfId="442" priority="807">
      <formula>$V$4="Eine Vorlage zur Zielwertüberwachung"</formula>
    </cfRule>
  </conditionalFormatting>
  <conditionalFormatting sqref="L115:N115">
    <cfRule type="expression" dxfId="441" priority="805">
      <formula>AND(L115="----------",$V$4="Eine Vorlage zur Zielwertermittlung")</formula>
    </cfRule>
    <cfRule type="expression" dxfId="440" priority="814">
      <formula>AND(NOT(A113=""),NOT(A113="Test"),L115="")</formula>
    </cfRule>
    <cfRule type="expression" dxfId="439" priority="816">
      <formula>AND(B117="eingetragener Zw",$V$4="Eine Vorlage zur Zielwertüberwachung")</formula>
    </cfRule>
    <cfRule type="expression" dxfId="438" priority="828">
      <formula>NOT(L115="----------")</formula>
    </cfRule>
  </conditionalFormatting>
  <conditionalFormatting sqref="O117:Q117">
    <cfRule type="expression" dxfId="437" priority="800">
      <formula>NOT(O117="")</formula>
    </cfRule>
    <cfRule type="expression" dxfId="436" priority="829">
      <formula>AND(B117="errechneter Mw",$V$4="Eine Vorlage zur Zielwertüberwachung",NOT(O117=""))</formula>
    </cfRule>
  </conditionalFormatting>
  <conditionalFormatting sqref="J118:K120">
    <cfRule type="expression" dxfId="435" priority="824">
      <formula>AND(B117="eingetragener Zw",$V$4="Eine Vorlage zur Zielwertüberwachung")</formula>
    </cfRule>
    <cfRule type="expression" dxfId="434" priority="825">
      <formula>AND(B117="errechneter Mw",$V$4="Eine Vorlage zur Zielwertüberwachung")</formula>
    </cfRule>
  </conditionalFormatting>
  <conditionalFormatting sqref="A113:Q114 A117:Q145 C115:Q116">
    <cfRule type="expression" dxfId="433" priority="799">
      <formula>$V$4=""</formula>
    </cfRule>
  </conditionalFormatting>
  <conditionalFormatting sqref="J119:K119">
    <cfRule type="expression" dxfId="432" priority="821">
      <formula>B118="eingetragener Zw"</formula>
    </cfRule>
    <cfRule type="expression" dxfId="431" priority="822">
      <formula>B118="errechneter Mw"</formula>
    </cfRule>
  </conditionalFormatting>
  <conditionalFormatting sqref="J119:K119">
    <cfRule type="expression" dxfId="430" priority="819">
      <formula>B118="eingetragener Zw"</formula>
    </cfRule>
    <cfRule type="expression" dxfId="429" priority="820">
      <formula>B118="errechneter Mw"</formula>
    </cfRule>
  </conditionalFormatting>
  <conditionalFormatting sqref="N113:Q113">
    <cfRule type="expression" dxfId="428" priority="823">
      <formula>AND(NOT(A113="Test"),NOT(A113=""),N113="")</formula>
    </cfRule>
  </conditionalFormatting>
  <conditionalFormatting sqref="D115:K115">
    <cfRule type="expression" dxfId="427" priority="806">
      <formula>L115="----------"</formula>
    </cfRule>
    <cfRule type="expression" dxfId="426" priority="815">
      <formula>NOT(L115="----------")</formula>
    </cfRule>
  </conditionalFormatting>
  <conditionalFormatting sqref="B121:B145">
    <cfRule type="expression" dxfId="425" priority="817">
      <formula>AND(L$115="----------",NOT(A$113=""),NOT(A$113="Test"))</formula>
    </cfRule>
  </conditionalFormatting>
  <conditionalFormatting sqref="N114:Q114">
    <cfRule type="expression" dxfId="424" priority="813">
      <formula>AND(NOT(A113=""),NOT(A113="Test"),N113="",L119="")</formula>
    </cfRule>
  </conditionalFormatting>
  <conditionalFormatting sqref="B117:C117">
    <cfRule type="expression" dxfId="423" priority="809">
      <formula>AND(NOT(A113=""),NOT(A113="Test"),$V$4="Eine Vorlage zur Zielwertüberwachung",OR(B117="",B117="Auswahl"))</formula>
    </cfRule>
    <cfRule type="expression" dxfId="422" priority="812">
      <formula>AND(B117="eingetragener Zw",$V$4="Eine Vorlage zur Zielwertüberwachung")</formula>
    </cfRule>
    <cfRule type="expression" dxfId="421" priority="826">
      <formula>AND(B117="errechneter Mw",$V$4="Eine Vorlage zur Zielwertüberwachung")</formula>
    </cfRule>
  </conditionalFormatting>
  <conditionalFormatting sqref="A117">
    <cfRule type="expression" dxfId="420" priority="808">
      <formula>AND(B117="eingetragener Zw",$V$4="Eine Vorlage zur Zielwertüberwachung")</formula>
    </cfRule>
    <cfRule type="expression" dxfId="419" priority="810">
      <formula>AND(B117="errechneter Mw",$V$4="Eine Vorlage zur Zielwertüberwachung")</formula>
    </cfRule>
  </conditionalFormatting>
  <conditionalFormatting sqref="D116:K116">
    <cfRule type="expression" dxfId="418" priority="804">
      <formula>NOT(D116="")</formula>
    </cfRule>
  </conditionalFormatting>
  <conditionalFormatting sqref="L116:N116">
    <cfRule type="expression" dxfId="417" priority="803">
      <formula>NOT(L116="")</formula>
    </cfRule>
  </conditionalFormatting>
  <conditionalFormatting sqref="O116:Q116">
    <cfRule type="expression" dxfId="416" priority="802">
      <formula>NOT(O116="")</formula>
    </cfRule>
  </conditionalFormatting>
  <conditionalFormatting sqref="D117:N117">
    <cfRule type="expression" dxfId="415" priority="801">
      <formula>NOT(D117="")</formula>
    </cfRule>
  </conditionalFormatting>
  <conditionalFormatting sqref="AG115:AI115">
    <cfRule type="expression" dxfId="414" priority="787">
      <formula>AND(NOT(S113=""),NOT(S113="Test"),OR(AG115="Einheit",AG115=""))</formula>
    </cfRule>
  </conditionalFormatting>
  <conditionalFormatting sqref="T120">
    <cfRule type="expression" dxfId="413" priority="780">
      <formula>OR($V$4="",NOT(T120="Auswahl"))</formula>
    </cfRule>
    <cfRule type="expression" dxfId="412" priority="796">
      <formula>AND(NOT(S113=""),NOT(S113="Test"),OR(T120="",T120="Auswahl"))</formula>
    </cfRule>
  </conditionalFormatting>
  <conditionalFormatting sqref="T117">
    <cfRule type="expression" dxfId="411" priority="776">
      <formula>$V$4="Eine Vorlage zur Zielwertüberwachung"</formula>
    </cfRule>
  </conditionalFormatting>
  <conditionalFormatting sqref="AD115:AF115">
    <cfRule type="expression" dxfId="410" priority="774">
      <formula>AND(AD115="----------",$V$4="Eine Vorlage zur Zielwertermittlung")</formula>
    </cfRule>
    <cfRule type="expression" dxfId="409" priority="783">
      <formula>AND(NOT(S113=""),NOT(S113="Test"),AD115="")</formula>
    </cfRule>
    <cfRule type="expression" dxfId="408" priority="785">
      <formula>AND(T117="eingetragener Zw",$V$4="Eine Vorlage zur Zielwertüberwachung")</formula>
    </cfRule>
    <cfRule type="expression" dxfId="407" priority="797">
      <formula>NOT(AD115="----------")</formula>
    </cfRule>
  </conditionalFormatting>
  <conditionalFormatting sqref="AG117:AI117">
    <cfRule type="expression" dxfId="406" priority="769">
      <formula>NOT(AG117="")</formula>
    </cfRule>
    <cfRule type="expression" dxfId="405" priority="798">
      <formula>AND(T117="errechneter Mw",$V$4="Eine Vorlage zur Zielwertüberwachung",NOT(AG117=""))</formula>
    </cfRule>
  </conditionalFormatting>
  <conditionalFormatting sqref="AB118:AC120">
    <cfRule type="expression" dxfId="404" priority="793">
      <formula>AND(T117="eingetragener Zw",$V$4="Eine Vorlage zur Zielwertüberwachung")</formula>
    </cfRule>
    <cfRule type="expression" dxfId="403" priority="794">
      <formula>AND(T117="errechneter Mw",$V$4="Eine Vorlage zur Zielwertüberwachung")</formula>
    </cfRule>
  </conditionalFormatting>
  <conditionalFormatting sqref="S113:AI114 S121:S145 U121:AI145 S117:AI120 U115:AI116">
    <cfRule type="expression" dxfId="402" priority="768">
      <formula>$V$4=""</formula>
    </cfRule>
  </conditionalFormatting>
  <conditionalFormatting sqref="AB119:AC119">
    <cfRule type="expression" dxfId="401" priority="790">
      <formula>T118="eingetragener Zw"</formula>
    </cfRule>
    <cfRule type="expression" dxfId="400" priority="791">
      <formula>T118="errechneter Mw"</formula>
    </cfRule>
  </conditionalFormatting>
  <conditionalFormatting sqref="AB119:AC119">
    <cfRule type="expression" dxfId="399" priority="788">
      <formula>T118="eingetragener Zw"</formula>
    </cfRule>
    <cfRule type="expression" dxfId="398" priority="789">
      <formula>T118="errechneter Mw"</formula>
    </cfRule>
  </conditionalFormatting>
  <conditionalFormatting sqref="AF113:AI113">
    <cfRule type="expression" dxfId="397" priority="792">
      <formula>AND(NOT(S113="Test"),NOT(S113=""),AF113="")</formula>
    </cfRule>
  </conditionalFormatting>
  <conditionalFormatting sqref="V115:AC115">
    <cfRule type="expression" dxfId="396" priority="775">
      <formula>AD115="----------"</formula>
    </cfRule>
    <cfRule type="expression" dxfId="395" priority="784">
      <formula>NOT(AD115="----------")</formula>
    </cfRule>
  </conditionalFormatting>
  <conditionalFormatting sqref="AF114:AI114">
    <cfRule type="expression" dxfId="394" priority="782">
      <formula>AND(NOT(S113=""),NOT(S113="Test"),AF113="",AD119="")</formula>
    </cfRule>
  </conditionalFormatting>
  <conditionalFormatting sqref="T117:U117">
    <cfRule type="expression" dxfId="393" priority="778">
      <formula>AND(NOT(S113=""),NOT(S113="Test"),$V$4="Eine Vorlage zur Zielwertüberwachung",OR(T117="",T117="Auswahl"))</formula>
    </cfRule>
    <cfRule type="expression" dxfId="392" priority="781">
      <formula>AND(T117="eingetragener Zw",$V$4="Eine Vorlage zur Zielwertüberwachung")</formula>
    </cfRule>
    <cfRule type="expression" dxfId="391" priority="795">
      <formula>AND(T117="errechneter Mw",$V$4="Eine Vorlage zur Zielwertüberwachung")</formula>
    </cfRule>
  </conditionalFormatting>
  <conditionalFormatting sqref="S117">
    <cfRule type="expression" dxfId="390" priority="777">
      <formula>AND(T117="eingetragener Zw",$V$4="Eine Vorlage zur Zielwertüberwachung")</formula>
    </cfRule>
    <cfRule type="expression" dxfId="389" priority="779">
      <formula>AND(T117="errechneter Mw",$V$4="Eine Vorlage zur Zielwertüberwachung")</formula>
    </cfRule>
  </conditionalFormatting>
  <conditionalFormatting sqref="V116:AC116">
    <cfRule type="expression" dxfId="388" priority="773">
      <formula>NOT(V116="")</formula>
    </cfRule>
  </conditionalFormatting>
  <conditionalFormatting sqref="AD116:AF116">
    <cfRule type="expression" dxfId="387" priority="772">
      <formula>NOT(AD116="")</formula>
    </cfRule>
  </conditionalFormatting>
  <conditionalFormatting sqref="AG116:AI116">
    <cfRule type="expression" dxfId="386" priority="771">
      <formula>NOT(AG116="")</formula>
    </cfRule>
  </conditionalFormatting>
  <conditionalFormatting sqref="V117:AF117">
    <cfRule type="expression" dxfId="385" priority="770">
      <formula>NOT(V117="")</formula>
    </cfRule>
  </conditionalFormatting>
  <conditionalFormatting sqref="AY115:BA115">
    <cfRule type="expression" dxfId="384" priority="756">
      <formula>AND(NOT(AK113=""),NOT(AK113="Test"),OR(AY115="Einheit",AY115=""))</formula>
    </cfRule>
  </conditionalFormatting>
  <conditionalFormatting sqref="AL120">
    <cfRule type="expression" dxfId="383" priority="749">
      <formula>OR($V$4="",NOT(AL120="Auswahl"))</formula>
    </cfRule>
    <cfRule type="expression" dxfId="382" priority="765">
      <formula>AND(NOT(AK113=""),NOT(AK113="Test"),OR(AL120="",AL120="Auswahl"))</formula>
    </cfRule>
  </conditionalFormatting>
  <conditionalFormatting sqref="AL117">
    <cfRule type="expression" dxfId="381" priority="745">
      <formula>$V$4="Eine Vorlage zur Zielwertüberwachung"</formula>
    </cfRule>
  </conditionalFormatting>
  <conditionalFormatting sqref="AV115:AX115">
    <cfRule type="expression" dxfId="380" priority="743">
      <formula>AND(AV115="----------",$V$4="Eine Vorlage zur Zielwertermittlung")</formula>
    </cfRule>
    <cfRule type="expression" dxfId="379" priority="752">
      <formula>AND(NOT(AK113=""),NOT(AK113="Test"),AV115="")</formula>
    </cfRule>
    <cfRule type="expression" dxfId="378" priority="754">
      <formula>AND(AL117="eingetragener Zw",$V$4="Eine Vorlage zur Zielwertüberwachung")</formula>
    </cfRule>
    <cfRule type="expression" dxfId="377" priority="766">
      <formula>NOT(AV115="----------")</formula>
    </cfRule>
  </conditionalFormatting>
  <conditionalFormatting sqref="AY117:BA117">
    <cfRule type="expression" dxfId="376" priority="738">
      <formula>NOT(AY117="")</formula>
    </cfRule>
    <cfRule type="expression" dxfId="375" priority="767">
      <formula>AND(AL117="errechneter Mw",$V$4="Eine Vorlage zur Zielwertüberwachung",NOT(AY117=""))</formula>
    </cfRule>
  </conditionalFormatting>
  <conditionalFormatting sqref="AT118:AU120">
    <cfRule type="expression" dxfId="374" priority="762">
      <formula>AND(AL117="eingetragener Zw",$V$4="Eine Vorlage zur Zielwertüberwachung")</formula>
    </cfRule>
    <cfRule type="expression" dxfId="373" priority="763">
      <formula>AND(AL117="errechneter Mw",$V$4="Eine Vorlage zur Zielwertüberwachung")</formula>
    </cfRule>
  </conditionalFormatting>
  <conditionalFormatting sqref="AK113:BA120 AK121:AK145 AM121:BA145">
    <cfRule type="expression" dxfId="372" priority="737">
      <formula>$V$4=""</formula>
    </cfRule>
  </conditionalFormatting>
  <conditionalFormatting sqref="AT119:AU119">
    <cfRule type="expression" dxfId="371" priority="759">
      <formula>AL118="eingetragener Zw"</formula>
    </cfRule>
    <cfRule type="expression" dxfId="370" priority="760">
      <formula>AL118="errechneter Mw"</formula>
    </cfRule>
  </conditionalFormatting>
  <conditionalFormatting sqref="AT119:AU119">
    <cfRule type="expression" dxfId="369" priority="757">
      <formula>AL118="eingetragener Zw"</formula>
    </cfRule>
    <cfRule type="expression" dxfId="368" priority="758">
      <formula>AL118="errechneter Mw"</formula>
    </cfRule>
  </conditionalFormatting>
  <conditionalFormatting sqref="AX113:BA113">
    <cfRule type="expression" dxfId="367" priority="761">
      <formula>AND(NOT(AK113="Test"),NOT(AK113=""),AX113="")</formula>
    </cfRule>
  </conditionalFormatting>
  <conditionalFormatting sqref="AN115:AU115">
    <cfRule type="expression" dxfId="366" priority="744">
      <formula>AV115="----------"</formula>
    </cfRule>
    <cfRule type="expression" dxfId="365" priority="753">
      <formula>NOT(AV115="----------")</formula>
    </cfRule>
  </conditionalFormatting>
  <conditionalFormatting sqref="AX114:BA114">
    <cfRule type="expression" dxfId="364" priority="751">
      <formula>AND(NOT(AK113=""),NOT(AK113="Test"),AX113="",AV119="")</formula>
    </cfRule>
  </conditionalFormatting>
  <conditionalFormatting sqref="AL117:AM117">
    <cfRule type="expression" dxfId="363" priority="747">
      <formula>AND(NOT(AK113=""),NOT(AK113="Test"),$V$4="Eine Vorlage zur Zielwertüberwachung",OR(AL117="",AL117="Auswahl"))</formula>
    </cfRule>
    <cfRule type="expression" dxfId="362" priority="750">
      <formula>AND(AL117="eingetragener Zw",$V$4="Eine Vorlage zur Zielwertüberwachung")</formula>
    </cfRule>
    <cfRule type="expression" dxfId="361" priority="764">
      <formula>AND(AL117="errechneter Mw",$V$4="Eine Vorlage zur Zielwertüberwachung")</formula>
    </cfRule>
  </conditionalFormatting>
  <conditionalFormatting sqref="AK117">
    <cfRule type="expression" dxfId="360" priority="746">
      <formula>AND(AL117="eingetragener Zw",$V$4="Eine Vorlage zur Zielwertüberwachung")</formula>
    </cfRule>
    <cfRule type="expression" dxfId="359" priority="748">
      <formula>AND(AL117="errechneter Mw",$V$4="Eine Vorlage zur Zielwertüberwachung")</formula>
    </cfRule>
  </conditionalFormatting>
  <conditionalFormatting sqref="AN116:AU116">
    <cfRule type="expression" dxfId="358" priority="742">
      <formula>NOT(AN116="")</formula>
    </cfRule>
  </conditionalFormatting>
  <conditionalFormatting sqref="AV116:AX116">
    <cfRule type="expression" dxfId="357" priority="741">
      <formula>NOT(AV116="")</formula>
    </cfRule>
  </conditionalFormatting>
  <conditionalFormatting sqref="AY116:BA116">
    <cfRule type="expression" dxfId="356" priority="740">
      <formula>NOT(AY116="")</formula>
    </cfRule>
  </conditionalFormatting>
  <conditionalFormatting sqref="AN117:AX117">
    <cfRule type="expression" dxfId="355" priority="739">
      <formula>NOT(AN117="")</formula>
    </cfRule>
  </conditionalFormatting>
  <conditionalFormatting sqref="O151:Q151">
    <cfRule type="expression" dxfId="354" priority="725">
      <formula>AND(NOT(A149=""),NOT(A149="Test"),OR(O151="Einheit",O151=""))</formula>
    </cfRule>
  </conditionalFormatting>
  <conditionalFormatting sqref="B156">
    <cfRule type="expression" dxfId="353" priority="718">
      <formula>OR($V$4="",NOT(B156="Auswahl"))</formula>
    </cfRule>
    <cfRule type="expression" dxfId="352" priority="734">
      <formula>AND(NOT(A149=""),NOT(A149="Test"),OR(B156="",B156="Auswahl"))</formula>
    </cfRule>
  </conditionalFormatting>
  <conditionalFormatting sqref="B153">
    <cfRule type="expression" dxfId="351" priority="714">
      <formula>$V$4="Eine Vorlage zur Zielwertüberwachung"</formula>
    </cfRule>
  </conditionalFormatting>
  <conditionalFormatting sqref="L151:N151">
    <cfRule type="expression" dxfId="350" priority="712">
      <formula>AND(L151="----------",$V$4="Eine Vorlage zur Zielwertermittlung")</formula>
    </cfRule>
    <cfRule type="expression" dxfId="349" priority="721">
      <formula>AND(NOT(A149=""),NOT(A149="Test"),L151="")</formula>
    </cfRule>
    <cfRule type="expression" dxfId="348" priority="723">
      <formula>AND(B153="eingetragener Zw",$V$4="Eine Vorlage zur Zielwertüberwachung")</formula>
    </cfRule>
    <cfRule type="expression" dxfId="347" priority="735">
      <formula>NOT(L151="----------")</formula>
    </cfRule>
  </conditionalFormatting>
  <conditionalFormatting sqref="O153:Q153">
    <cfRule type="expression" dxfId="346" priority="707">
      <formula>NOT(O153="")</formula>
    </cfRule>
    <cfRule type="expression" dxfId="345" priority="736">
      <formula>AND(B153="errechneter Mw",$V$4="Eine Vorlage zur Zielwertüberwachung",NOT(O153=""))</formula>
    </cfRule>
  </conditionalFormatting>
  <conditionalFormatting sqref="J154:K156">
    <cfRule type="expression" dxfId="344" priority="731">
      <formula>AND(B153="eingetragener Zw",$V$4="Eine Vorlage zur Zielwertüberwachung")</formula>
    </cfRule>
    <cfRule type="expression" dxfId="343" priority="732">
      <formula>AND(B153="errechneter Mw",$V$4="Eine Vorlage zur Zielwertüberwachung")</formula>
    </cfRule>
  </conditionalFormatting>
  <conditionalFormatting sqref="A149:Q150 A153:Q181 C151:Q152">
    <cfRule type="expression" dxfId="342" priority="706">
      <formula>$V$4=""</formula>
    </cfRule>
  </conditionalFormatting>
  <conditionalFormatting sqref="J155:K155">
    <cfRule type="expression" dxfId="341" priority="728">
      <formula>B154="eingetragener Zw"</formula>
    </cfRule>
    <cfRule type="expression" dxfId="340" priority="729">
      <formula>B154="errechneter Mw"</formula>
    </cfRule>
  </conditionalFormatting>
  <conditionalFormatting sqref="J155:K155">
    <cfRule type="expression" dxfId="339" priority="726">
      <formula>B154="eingetragener Zw"</formula>
    </cfRule>
    <cfRule type="expression" dxfId="338" priority="727">
      <formula>B154="errechneter Mw"</formula>
    </cfRule>
  </conditionalFormatting>
  <conditionalFormatting sqref="N149:Q149">
    <cfRule type="expression" dxfId="337" priority="730">
      <formula>AND(NOT(A149="Test"),NOT(A149=""),N149="")</formula>
    </cfRule>
  </conditionalFormatting>
  <conditionalFormatting sqref="D151:K151">
    <cfRule type="expression" dxfId="336" priority="713">
      <formula>L151="----------"</formula>
    </cfRule>
    <cfRule type="expression" dxfId="335" priority="722">
      <formula>NOT(L151="----------")</formula>
    </cfRule>
  </conditionalFormatting>
  <conditionalFormatting sqref="B157:B181">
    <cfRule type="expression" dxfId="334" priority="724">
      <formula>AND(L$151="----------",NOT(A$149=""),NOT(A$149="Test"))</formula>
    </cfRule>
  </conditionalFormatting>
  <conditionalFormatting sqref="N150:Q150">
    <cfRule type="expression" dxfId="333" priority="720">
      <formula>AND(NOT(A149=""),NOT(A149="Test"),N149="",L155="")</formula>
    </cfRule>
  </conditionalFormatting>
  <conditionalFormatting sqref="B153:C153">
    <cfRule type="expression" dxfId="332" priority="716">
      <formula>AND(NOT(A149=""),NOT(A149="Test"),$V$4="Eine Vorlage zur Zielwertüberwachung",OR(B153="",B153="Auswahl"))</formula>
    </cfRule>
    <cfRule type="expression" dxfId="331" priority="719">
      <formula>AND(B153="eingetragener Zw",$V$4="Eine Vorlage zur Zielwertüberwachung")</formula>
    </cfRule>
    <cfRule type="expression" dxfId="330" priority="733">
      <formula>AND(B153="errechneter Mw",$V$4="Eine Vorlage zur Zielwertüberwachung")</formula>
    </cfRule>
  </conditionalFormatting>
  <conditionalFormatting sqref="A153">
    <cfRule type="expression" dxfId="329" priority="715">
      <formula>AND(B153="eingetragener Zw",$V$4="Eine Vorlage zur Zielwertüberwachung")</formula>
    </cfRule>
    <cfRule type="expression" dxfId="328" priority="717">
      <formula>AND(B153="errechneter Mw",$V$4="Eine Vorlage zur Zielwertüberwachung")</formula>
    </cfRule>
  </conditionalFormatting>
  <conditionalFormatting sqref="D152:K152">
    <cfRule type="expression" dxfId="327" priority="711">
      <formula>NOT(D152="")</formula>
    </cfRule>
  </conditionalFormatting>
  <conditionalFormatting sqref="L152:N152">
    <cfRule type="expression" dxfId="326" priority="710">
      <formula>NOT(L152="")</formula>
    </cfRule>
  </conditionalFormatting>
  <conditionalFormatting sqref="O152:Q152">
    <cfRule type="expression" dxfId="325" priority="709">
      <formula>NOT(O152="")</formula>
    </cfRule>
  </conditionalFormatting>
  <conditionalFormatting sqref="D153:N153">
    <cfRule type="expression" dxfId="324" priority="708">
      <formula>NOT(D153="")</formula>
    </cfRule>
  </conditionalFormatting>
  <conditionalFormatting sqref="AG151:AI151">
    <cfRule type="expression" dxfId="323" priority="694">
      <formula>AND(NOT(S149=""),NOT(S149="Test"),OR(AG151="Einheit",AG151=""))</formula>
    </cfRule>
  </conditionalFormatting>
  <conditionalFormatting sqref="T156">
    <cfRule type="expression" dxfId="322" priority="687">
      <formula>OR($V$4="",NOT(T156="Auswahl"))</formula>
    </cfRule>
    <cfRule type="expression" dxfId="321" priority="703">
      <formula>AND(NOT(S149=""),NOT(S149="Test"),OR(T156="",T156="Auswahl"))</formula>
    </cfRule>
  </conditionalFormatting>
  <conditionalFormatting sqref="T153">
    <cfRule type="expression" dxfId="320" priority="683">
      <formula>$V$4="Eine Vorlage zur Zielwertüberwachung"</formula>
    </cfRule>
  </conditionalFormatting>
  <conditionalFormatting sqref="AD151:AF151">
    <cfRule type="expression" dxfId="319" priority="681">
      <formula>AND(AD151="----------",$V$4="Eine Vorlage zur Zielwertermittlung")</formula>
    </cfRule>
    <cfRule type="expression" dxfId="318" priority="690">
      <formula>AND(NOT(S149=""),NOT(S149="Test"),AD151="")</formula>
    </cfRule>
    <cfRule type="expression" dxfId="317" priority="692">
      <formula>AND(T153="eingetragener Zw",$V$4="Eine Vorlage zur Zielwertüberwachung")</formula>
    </cfRule>
    <cfRule type="expression" dxfId="316" priority="704">
      <formula>NOT(AD151="----------")</formula>
    </cfRule>
  </conditionalFormatting>
  <conditionalFormatting sqref="AG153:AI153">
    <cfRule type="expression" dxfId="315" priority="676">
      <formula>NOT(AG153="")</formula>
    </cfRule>
    <cfRule type="expression" dxfId="314" priority="705">
      <formula>AND(T153="errechneter Mw",$V$4="Eine Vorlage zur Zielwertüberwachung",NOT(AG153=""))</formula>
    </cfRule>
  </conditionalFormatting>
  <conditionalFormatting sqref="AB154:AC154 AB156:AC156">
    <cfRule type="expression" dxfId="313" priority="700">
      <formula>AND(T153="eingetragener Zw",$V$4="Eine Vorlage zur Zielwertüberwachung")</formula>
    </cfRule>
    <cfRule type="expression" dxfId="312" priority="701">
      <formula>AND(T153="errechneter Mw",$V$4="Eine Vorlage zur Zielwertüberwachung")</formula>
    </cfRule>
  </conditionalFormatting>
  <conditionalFormatting sqref="S149:AI150 S157:S181 U157:AI181 S156:AI156 S155:U155 S153:AI154 U151:AI152">
    <cfRule type="expression" dxfId="311" priority="675">
      <formula>$V$4=""</formula>
    </cfRule>
  </conditionalFormatting>
  <conditionalFormatting sqref="AF149:AI149">
    <cfRule type="expression" dxfId="310" priority="699">
      <formula>AND(NOT(S149="Test"),NOT(S149=""),AF149="")</formula>
    </cfRule>
  </conditionalFormatting>
  <conditionalFormatting sqref="V151:AC151">
    <cfRule type="expression" dxfId="309" priority="682">
      <formula>AD151="----------"</formula>
    </cfRule>
    <cfRule type="expression" dxfId="308" priority="691">
      <formula>NOT(AD151="----------")</formula>
    </cfRule>
  </conditionalFormatting>
  <conditionalFormatting sqref="AF150:AI150">
    <cfRule type="expression" dxfId="307" priority="689">
      <formula>AND(NOT(S149=""),NOT(S149="Test"),AF149="",AD155="")</formula>
    </cfRule>
  </conditionalFormatting>
  <conditionalFormatting sqref="T153:U153">
    <cfRule type="expression" dxfId="306" priority="685">
      <formula>AND(NOT(S149=""),NOT(S149="Test"),$V$4="Eine Vorlage zur Zielwertüberwachung",OR(T153="",T153="Auswahl"))</formula>
    </cfRule>
    <cfRule type="expression" dxfId="305" priority="688">
      <formula>AND(T153="eingetragener Zw",$V$4="Eine Vorlage zur Zielwertüberwachung")</formula>
    </cfRule>
    <cfRule type="expression" dxfId="304" priority="702">
      <formula>AND(T153="errechneter Mw",$V$4="Eine Vorlage zur Zielwertüberwachung")</formula>
    </cfRule>
  </conditionalFormatting>
  <conditionalFormatting sqref="S153">
    <cfRule type="expression" dxfId="303" priority="684">
      <formula>AND(T153="eingetragener Zw",$V$4="Eine Vorlage zur Zielwertüberwachung")</formula>
    </cfRule>
    <cfRule type="expression" dxfId="302" priority="686">
      <formula>AND(T153="errechneter Mw",$V$4="Eine Vorlage zur Zielwertüberwachung")</formula>
    </cfRule>
  </conditionalFormatting>
  <conditionalFormatting sqref="V152:AC152">
    <cfRule type="expression" dxfId="301" priority="680">
      <formula>NOT(V152="")</formula>
    </cfRule>
  </conditionalFormatting>
  <conditionalFormatting sqref="AD152:AF152">
    <cfRule type="expression" dxfId="300" priority="679">
      <formula>NOT(AD152="")</formula>
    </cfRule>
  </conditionalFormatting>
  <conditionalFormatting sqref="AG152:AI152">
    <cfRule type="expression" dxfId="299" priority="678">
      <formula>NOT(AG152="")</formula>
    </cfRule>
  </conditionalFormatting>
  <conditionalFormatting sqref="V153:AF153">
    <cfRule type="expression" dxfId="298" priority="677">
      <formula>NOT(V153="")</formula>
    </cfRule>
  </conditionalFormatting>
  <conditionalFormatting sqref="AY151:BA151">
    <cfRule type="expression" dxfId="297" priority="663">
      <formula>AND(NOT(AK149=""),NOT(AK149="Test"),OR(AY151="Einheit",AY151=""))</formula>
    </cfRule>
  </conditionalFormatting>
  <conditionalFormatting sqref="AL156">
    <cfRule type="expression" dxfId="296" priority="656">
      <formula>OR($V$4="",NOT(AL156="Auswahl"))</formula>
    </cfRule>
    <cfRule type="expression" dxfId="295" priority="672">
      <formula>AND(NOT(AK149=""),NOT(AK149="Test"),OR(AL156="",AL156="Auswahl"))</formula>
    </cfRule>
  </conditionalFormatting>
  <conditionalFormatting sqref="AL153">
    <cfRule type="expression" dxfId="294" priority="652">
      <formula>$V$4="Eine Vorlage zur Zielwertüberwachung"</formula>
    </cfRule>
  </conditionalFormatting>
  <conditionalFormatting sqref="AV151:AX151">
    <cfRule type="expression" dxfId="293" priority="650">
      <formula>AND(AV151="----------",$V$4="Eine Vorlage zur Zielwertermittlung")</formula>
    </cfRule>
    <cfRule type="expression" dxfId="292" priority="659">
      <formula>AND(NOT(AK149=""),NOT(AK149="Test"),AV151="")</formula>
    </cfRule>
    <cfRule type="expression" dxfId="291" priority="661">
      <formula>AND(AL153="eingetragener Zw",$V$4="Eine Vorlage zur Zielwertüberwachung")</formula>
    </cfRule>
    <cfRule type="expression" dxfId="290" priority="673">
      <formula>NOT(AV151="----------")</formula>
    </cfRule>
  </conditionalFormatting>
  <conditionalFormatting sqref="AY153:BA153">
    <cfRule type="expression" dxfId="289" priority="645">
      <formula>NOT(AY153="")</formula>
    </cfRule>
    <cfRule type="expression" dxfId="288" priority="674">
      <formula>AND(AL153="errechneter Mw",$V$4="Eine Vorlage zur Zielwertüberwachung",NOT(AY153=""))</formula>
    </cfRule>
  </conditionalFormatting>
  <conditionalFormatting sqref="AT154:AU154 AT156:AU156">
    <cfRule type="expression" dxfId="287" priority="669">
      <formula>AND(AL153="eingetragener Zw",$V$4="Eine Vorlage zur Zielwertüberwachung")</formula>
    </cfRule>
    <cfRule type="expression" dxfId="286" priority="670">
      <formula>AND(AL153="errechneter Mw",$V$4="Eine Vorlage zur Zielwertüberwachung")</formula>
    </cfRule>
  </conditionalFormatting>
  <conditionalFormatting sqref="AK149:BA154 AK157:AK181 AM157:BA181 AK156:BA156 AK155:AM155">
    <cfRule type="expression" dxfId="285" priority="644">
      <formula>$V$4=""</formula>
    </cfRule>
  </conditionalFormatting>
  <conditionalFormatting sqref="AX149:BA149">
    <cfRule type="expression" dxfId="284" priority="668">
      <formula>AND(NOT(AK149="Test"),NOT(AK149=""),AX149="")</formula>
    </cfRule>
  </conditionalFormatting>
  <conditionalFormatting sqref="AN151:AU151">
    <cfRule type="expression" dxfId="283" priority="651">
      <formula>AV151="----------"</formula>
    </cfRule>
    <cfRule type="expression" dxfId="282" priority="660">
      <formula>NOT(AV151="----------")</formula>
    </cfRule>
  </conditionalFormatting>
  <conditionalFormatting sqref="AX150:BA150">
    <cfRule type="expression" dxfId="281" priority="658">
      <formula>AND(NOT(AK149=""),NOT(AK149="Test"),AX149="",AV155="")</formula>
    </cfRule>
  </conditionalFormatting>
  <conditionalFormatting sqref="AL153:AM153">
    <cfRule type="expression" dxfId="280" priority="654">
      <formula>AND(NOT(AK149=""),NOT(AK149="Test"),$V$4="Eine Vorlage zur Zielwertüberwachung",OR(AL153="",AL153="Auswahl"))</formula>
    </cfRule>
    <cfRule type="expression" dxfId="279" priority="657">
      <formula>AND(AL153="eingetragener Zw",$V$4="Eine Vorlage zur Zielwertüberwachung")</formula>
    </cfRule>
    <cfRule type="expression" dxfId="278" priority="671">
      <formula>AND(AL153="errechneter Mw",$V$4="Eine Vorlage zur Zielwertüberwachung")</formula>
    </cfRule>
  </conditionalFormatting>
  <conditionalFormatting sqref="AK153">
    <cfRule type="expression" dxfId="277" priority="653">
      <formula>AND(AL153="eingetragener Zw",$V$4="Eine Vorlage zur Zielwertüberwachung")</formula>
    </cfRule>
    <cfRule type="expression" dxfId="276" priority="655">
      <formula>AND(AL153="errechneter Mw",$V$4="Eine Vorlage zur Zielwertüberwachung")</formula>
    </cfRule>
  </conditionalFormatting>
  <conditionalFormatting sqref="AN152:AU152">
    <cfRule type="expression" dxfId="275" priority="649">
      <formula>NOT(AN152="")</formula>
    </cfRule>
  </conditionalFormatting>
  <conditionalFormatting sqref="AV152:AX152">
    <cfRule type="expression" dxfId="274" priority="648">
      <formula>NOT(AV152="")</formula>
    </cfRule>
  </conditionalFormatting>
  <conditionalFormatting sqref="AY152:BA152">
    <cfRule type="expression" dxfId="273" priority="647">
      <formula>NOT(AY152="")</formula>
    </cfRule>
  </conditionalFormatting>
  <conditionalFormatting sqref="AN153:AX153">
    <cfRule type="expression" dxfId="272" priority="646">
      <formula>NOT(AN153="")</formula>
    </cfRule>
  </conditionalFormatting>
  <conditionalFormatting sqref="O187:Q187">
    <cfRule type="expression" dxfId="271" priority="632">
      <formula>AND(NOT(A185=""),NOT(A185="Test"),OR(O187="Einheit",O187=""))</formula>
    </cfRule>
  </conditionalFormatting>
  <conditionalFormatting sqref="B192">
    <cfRule type="expression" dxfId="270" priority="625">
      <formula>OR($V$4="",NOT(B192="Auswahl"))</formula>
    </cfRule>
    <cfRule type="expression" dxfId="269" priority="641">
      <formula>AND(NOT(A185=""),NOT(A185="Test"),OR(B192="",B192="Auswahl"))</formula>
    </cfRule>
  </conditionalFormatting>
  <conditionalFormatting sqref="B189">
    <cfRule type="expression" dxfId="268" priority="621">
      <formula>$V$4="Eine Vorlage zur Zielwertüberwachung"</formula>
    </cfRule>
  </conditionalFormatting>
  <conditionalFormatting sqref="L187:N187">
    <cfRule type="expression" dxfId="267" priority="619">
      <formula>AND(L187="----------",$V$4="Eine Vorlage zur Zielwertermittlung")</formula>
    </cfRule>
    <cfRule type="expression" dxfId="266" priority="628">
      <formula>AND(NOT(A185=""),NOT(A185="Test"),L187="")</formula>
    </cfRule>
    <cfRule type="expression" dxfId="265" priority="630">
      <formula>AND(B189="eingetragener Zw",$V$4="Eine Vorlage zur Zielwertüberwachung")</formula>
    </cfRule>
    <cfRule type="expression" dxfId="264" priority="642">
      <formula>NOT(L187="----------")</formula>
    </cfRule>
  </conditionalFormatting>
  <conditionalFormatting sqref="O189:Q189">
    <cfRule type="expression" dxfId="263" priority="614">
      <formula>NOT(O189="")</formula>
    </cfRule>
    <cfRule type="expression" dxfId="262" priority="643">
      <formula>AND(B189="errechneter Mw",$V$4="Eine Vorlage zur Zielwertüberwachung",NOT(O189=""))</formula>
    </cfRule>
  </conditionalFormatting>
  <conditionalFormatting sqref="J190:K192">
    <cfRule type="expression" dxfId="261" priority="638">
      <formula>AND(B189="eingetragener Zw",$V$4="Eine Vorlage zur Zielwertüberwachung")</formula>
    </cfRule>
    <cfRule type="expression" dxfId="260" priority="639">
      <formula>AND(B189="errechneter Mw",$V$4="Eine Vorlage zur Zielwertüberwachung")</formula>
    </cfRule>
  </conditionalFormatting>
  <conditionalFormatting sqref="A185:Q186 A189:Q217 C187:Q188">
    <cfRule type="expression" dxfId="259" priority="613">
      <formula>$V$4=""</formula>
    </cfRule>
  </conditionalFormatting>
  <conditionalFormatting sqref="J191:K191">
    <cfRule type="expression" dxfId="258" priority="635">
      <formula>B190="eingetragener Zw"</formula>
    </cfRule>
    <cfRule type="expression" dxfId="257" priority="636">
      <formula>B190="errechneter Mw"</formula>
    </cfRule>
  </conditionalFormatting>
  <conditionalFormatting sqref="J191:K191">
    <cfRule type="expression" dxfId="256" priority="633">
      <formula>B190="eingetragener Zw"</formula>
    </cfRule>
    <cfRule type="expression" dxfId="255" priority="634">
      <formula>B190="errechneter Mw"</formula>
    </cfRule>
  </conditionalFormatting>
  <conditionalFormatting sqref="N185:Q185">
    <cfRule type="expression" dxfId="254" priority="637">
      <formula>AND(NOT(A185="Test"),NOT(A185=""),N185="")</formula>
    </cfRule>
  </conditionalFormatting>
  <conditionalFormatting sqref="D187:K187">
    <cfRule type="expression" dxfId="253" priority="620">
      <formula>L187="----------"</formula>
    </cfRule>
    <cfRule type="expression" dxfId="252" priority="629">
      <formula>NOT(L187="----------")</formula>
    </cfRule>
  </conditionalFormatting>
  <conditionalFormatting sqref="B193:B217">
    <cfRule type="expression" dxfId="251" priority="631">
      <formula>AND(L$187="----------",NOT(A$185=""),NOT(A$185="Test"))</formula>
    </cfRule>
  </conditionalFormatting>
  <conditionalFormatting sqref="N186:Q186">
    <cfRule type="expression" dxfId="250" priority="627">
      <formula>AND(NOT(A185=""),NOT(A185="Test"),N185="",L191="")</formula>
    </cfRule>
  </conditionalFormatting>
  <conditionalFormatting sqref="B189:C189">
    <cfRule type="expression" dxfId="249" priority="623">
      <formula>AND(NOT(A185=""),NOT(A185="Test"),$V$4="Eine Vorlage zur Zielwertüberwachung",OR(B189="",B189="Auswahl"))</formula>
    </cfRule>
    <cfRule type="expression" dxfId="248" priority="626">
      <formula>AND(B189="eingetragener Zw",$V$4="Eine Vorlage zur Zielwertüberwachung")</formula>
    </cfRule>
    <cfRule type="expression" dxfId="247" priority="640">
      <formula>AND(B189="errechneter Mw",$V$4="Eine Vorlage zur Zielwertüberwachung")</formula>
    </cfRule>
  </conditionalFormatting>
  <conditionalFormatting sqref="A189">
    <cfRule type="expression" dxfId="246" priority="622">
      <formula>AND(B189="eingetragener Zw",$V$4="Eine Vorlage zur Zielwertüberwachung")</formula>
    </cfRule>
    <cfRule type="expression" dxfId="245" priority="624">
      <formula>AND(B189="errechneter Mw",$V$4="Eine Vorlage zur Zielwertüberwachung")</formula>
    </cfRule>
  </conditionalFormatting>
  <conditionalFormatting sqref="D188:K188">
    <cfRule type="expression" dxfId="244" priority="618">
      <formula>NOT(D188="")</formula>
    </cfRule>
  </conditionalFormatting>
  <conditionalFormatting sqref="L188:N188">
    <cfRule type="expression" dxfId="243" priority="617">
      <formula>NOT(L188="")</formula>
    </cfRule>
  </conditionalFormatting>
  <conditionalFormatting sqref="O188:Q188">
    <cfRule type="expression" dxfId="242" priority="616">
      <formula>NOT(O188="")</formula>
    </cfRule>
  </conditionalFormatting>
  <conditionalFormatting sqref="D189:N189">
    <cfRule type="expression" dxfId="241" priority="615">
      <formula>NOT(D189="")</formula>
    </cfRule>
  </conditionalFormatting>
  <conditionalFormatting sqref="AG187:AI187">
    <cfRule type="expression" dxfId="240" priority="601">
      <formula>AND(NOT(S185=""),NOT(S185="Test"),OR(AG187="Einheit",AG187=""))</formula>
    </cfRule>
  </conditionalFormatting>
  <conditionalFormatting sqref="T192">
    <cfRule type="expression" dxfId="239" priority="594">
      <formula>OR($V$4="",NOT(T192="Auswahl"))</formula>
    </cfRule>
    <cfRule type="expression" dxfId="238" priority="610">
      <formula>AND(NOT(S185=""),NOT(S185="Test"),OR(T192="",T192="Auswahl"))</formula>
    </cfRule>
  </conditionalFormatting>
  <conditionalFormatting sqref="T189">
    <cfRule type="expression" dxfId="237" priority="590">
      <formula>$V$4="Eine Vorlage zur Zielwertüberwachung"</formula>
    </cfRule>
  </conditionalFormatting>
  <conditionalFormatting sqref="AD187:AF187">
    <cfRule type="expression" dxfId="236" priority="588">
      <formula>AND(AD187="----------",$V$4="Eine Vorlage zur Zielwertermittlung")</formula>
    </cfRule>
    <cfRule type="expression" dxfId="235" priority="597">
      <formula>AND(NOT(S185=""),NOT(S185="Test"),AD187="")</formula>
    </cfRule>
    <cfRule type="expression" dxfId="234" priority="599">
      <formula>AND(T189="eingetragener Zw",$V$4="Eine Vorlage zur Zielwertüberwachung")</formula>
    </cfRule>
    <cfRule type="expression" dxfId="233" priority="611">
      <formula>NOT(AD187="----------")</formula>
    </cfRule>
  </conditionalFormatting>
  <conditionalFormatting sqref="AG189:AI189">
    <cfRule type="expression" dxfId="232" priority="583">
      <formula>NOT(AG189="")</formula>
    </cfRule>
    <cfRule type="expression" dxfId="231" priority="612">
      <formula>AND(T189="errechneter Mw",$V$4="Eine Vorlage zur Zielwertüberwachung",NOT(AG189=""))</formula>
    </cfRule>
  </conditionalFormatting>
  <conditionalFormatting sqref="AB190:AC192">
    <cfRule type="expression" dxfId="230" priority="607">
      <formula>AND(T189="eingetragener Zw",$V$4="Eine Vorlage zur Zielwertüberwachung")</formula>
    </cfRule>
    <cfRule type="expression" dxfId="229" priority="608">
      <formula>AND(T189="errechneter Mw",$V$4="Eine Vorlage zur Zielwertüberwachung")</formula>
    </cfRule>
  </conditionalFormatting>
  <conditionalFormatting sqref="S185:AI186 S193:S217 U193:AI217 S189:AI192 U187:AI188">
    <cfRule type="expression" dxfId="228" priority="582">
      <formula>$V$4=""</formula>
    </cfRule>
  </conditionalFormatting>
  <conditionalFormatting sqref="AB191:AC191">
    <cfRule type="expression" dxfId="227" priority="604">
      <formula>T190="eingetragener Zw"</formula>
    </cfRule>
    <cfRule type="expression" dxfId="226" priority="605">
      <formula>T190="errechneter Mw"</formula>
    </cfRule>
  </conditionalFormatting>
  <conditionalFormatting sqref="AB191:AC191">
    <cfRule type="expression" dxfId="225" priority="602">
      <formula>T190="eingetragener Zw"</formula>
    </cfRule>
    <cfRule type="expression" dxfId="224" priority="603">
      <formula>T190="errechneter Mw"</formula>
    </cfRule>
  </conditionalFormatting>
  <conditionalFormatting sqref="AF185:AI185">
    <cfRule type="expression" dxfId="223" priority="606">
      <formula>AND(NOT(S185="Test"),NOT(S185=""),AF185="")</formula>
    </cfRule>
  </conditionalFormatting>
  <conditionalFormatting sqref="V187:AC187">
    <cfRule type="expression" dxfId="222" priority="589">
      <formula>AD187="----------"</formula>
    </cfRule>
    <cfRule type="expression" dxfId="221" priority="598">
      <formula>NOT(AD187="----------")</formula>
    </cfRule>
  </conditionalFormatting>
  <conditionalFormatting sqref="AF186:AI186">
    <cfRule type="expression" dxfId="220" priority="596">
      <formula>AND(NOT(S185=""),NOT(S185="Test"),AF185="",AD191="")</formula>
    </cfRule>
  </conditionalFormatting>
  <conditionalFormatting sqref="T189:U189">
    <cfRule type="expression" dxfId="219" priority="592">
      <formula>AND(NOT(S185=""),NOT(S185="Test"),$V$4="Eine Vorlage zur Zielwertüberwachung",OR(T189="",T189="Auswahl"))</formula>
    </cfRule>
    <cfRule type="expression" dxfId="218" priority="595">
      <formula>AND(T189="eingetragener Zw",$V$4="Eine Vorlage zur Zielwertüberwachung")</formula>
    </cfRule>
    <cfRule type="expression" dxfId="217" priority="609">
      <formula>AND(T189="errechneter Mw",$V$4="Eine Vorlage zur Zielwertüberwachung")</formula>
    </cfRule>
  </conditionalFormatting>
  <conditionalFormatting sqref="S189">
    <cfRule type="expression" dxfId="216" priority="591">
      <formula>AND(T189="eingetragener Zw",$V$4="Eine Vorlage zur Zielwertüberwachung")</formula>
    </cfRule>
    <cfRule type="expression" dxfId="215" priority="593">
      <formula>AND(T189="errechneter Mw",$V$4="Eine Vorlage zur Zielwertüberwachung")</formula>
    </cfRule>
  </conditionalFormatting>
  <conditionalFormatting sqref="V188:AC188">
    <cfRule type="expression" dxfId="214" priority="587">
      <formula>NOT(V188="")</formula>
    </cfRule>
  </conditionalFormatting>
  <conditionalFormatting sqref="AD188:AF188">
    <cfRule type="expression" dxfId="213" priority="586">
      <formula>NOT(AD188="")</formula>
    </cfRule>
  </conditionalFormatting>
  <conditionalFormatting sqref="AG188:AI188">
    <cfRule type="expression" dxfId="212" priority="585">
      <formula>NOT(AG188="")</formula>
    </cfRule>
  </conditionalFormatting>
  <conditionalFormatting sqref="V189:AF189">
    <cfRule type="expression" dxfId="211" priority="584">
      <formula>NOT(V189="")</formula>
    </cfRule>
  </conditionalFormatting>
  <conditionalFormatting sqref="AY187:BA187">
    <cfRule type="expression" dxfId="210" priority="570">
      <formula>AND(NOT(AK185=""),NOT(AK185="Test"),OR(AY187="Einheit",AY187=""))</formula>
    </cfRule>
  </conditionalFormatting>
  <conditionalFormatting sqref="AL192">
    <cfRule type="expression" dxfId="209" priority="563">
      <formula>OR($V$4="",NOT(AL192="Auswahl"))</formula>
    </cfRule>
    <cfRule type="expression" dxfId="208" priority="579">
      <formula>AND(NOT(AK185=""),NOT(AK185="Test"),OR(AL192="",AL192="Auswahl"))</formula>
    </cfRule>
  </conditionalFormatting>
  <conditionalFormatting sqref="AL189">
    <cfRule type="expression" dxfId="207" priority="559">
      <formula>$V$4="Eine Vorlage zur Zielwertüberwachung"</formula>
    </cfRule>
  </conditionalFormatting>
  <conditionalFormatting sqref="AV187:AX187">
    <cfRule type="expression" dxfId="206" priority="557">
      <formula>AND(AV187="----------",$V$4="Eine Vorlage zur Zielwertermittlung")</formula>
    </cfRule>
    <cfRule type="expression" dxfId="205" priority="566">
      <formula>AND(NOT(AK185=""),NOT(AK185="Test"),AV187="")</formula>
    </cfRule>
    <cfRule type="expression" dxfId="204" priority="568">
      <formula>AND(AL189="eingetragener Zw",$V$4="Eine Vorlage zur Zielwertüberwachung")</formula>
    </cfRule>
    <cfRule type="expression" dxfId="203" priority="580">
      <formula>NOT(AV187="----------")</formula>
    </cfRule>
  </conditionalFormatting>
  <conditionalFormatting sqref="AY189:BA189">
    <cfRule type="expression" dxfId="202" priority="552">
      <formula>NOT(AY189="")</formula>
    </cfRule>
    <cfRule type="expression" dxfId="201" priority="581">
      <formula>AND(AL189="errechneter Mw",$V$4="Eine Vorlage zur Zielwertüberwachung",NOT(AY189=""))</formula>
    </cfRule>
  </conditionalFormatting>
  <conditionalFormatting sqref="AT190:AU190 AT192:AU192">
    <cfRule type="expression" dxfId="200" priority="576">
      <formula>AND(AL189="eingetragener Zw",$V$4="Eine Vorlage zur Zielwertüberwachung")</formula>
    </cfRule>
    <cfRule type="expression" dxfId="199" priority="577">
      <formula>AND(AL189="errechneter Mw",$V$4="Eine Vorlage zur Zielwertüberwachung")</formula>
    </cfRule>
  </conditionalFormatting>
  <conditionalFormatting sqref="AK185:BA190 AK193:AK217 AM193:BA217 AK192:BA192 AK191:AM191">
    <cfRule type="expression" dxfId="198" priority="551">
      <formula>$V$4=""</formula>
    </cfRule>
  </conditionalFormatting>
  <conditionalFormatting sqref="AX185:BA185">
    <cfRule type="expression" dxfId="197" priority="575">
      <formula>AND(NOT(AK185="Test"),NOT(AK185=""),AX185="")</formula>
    </cfRule>
  </conditionalFormatting>
  <conditionalFormatting sqref="AN187:AU187">
    <cfRule type="expression" dxfId="196" priority="558">
      <formula>AV187="----------"</formula>
    </cfRule>
    <cfRule type="expression" dxfId="195" priority="567">
      <formula>NOT(AV187="----------")</formula>
    </cfRule>
  </conditionalFormatting>
  <conditionalFormatting sqref="AX186:BA186">
    <cfRule type="expression" dxfId="194" priority="565">
      <formula>AND(NOT(AK185=""),NOT(AK185="Test"),AX185="",AV191="")</formula>
    </cfRule>
  </conditionalFormatting>
  <conditionalFormatting sqref="AL189:AM189">
    <cfRule type="expression" dxfId="193" priority="561">
      <formula>AND(NOT(AK185=""),NOT(AK185="Test"),$V$4="Eine Vorlage zur Zielwertüberwachung",OR(AL189="",AL189="Auswahl"))</formula>
    </cfRule>
    <cfRule type="expression" dxfId="192" priority="564">
      <formula>AND(AL189="eingetragener Zw",$V$4="Eine Vorlage zur Zielwertüberwachung")</formula>
    </cfRule>
    <cfRule type="expression" dxfId="191" priority="578">
      <formula>AND(AL189="errechneter Mw",$V$4="Eine Vorlage zur Zielwertüberwachung")</formula>
    </cfRule>
  </conditionalFormatting>
  <conditionalFormatting sqref="AK189">
    <cfRule type="expression" dxfId="190" priority="560">
      <formula>AND(AL189="eingetragener Zw",$V$4="Eine Vorlage zur Zielwertüberwachung")</formula>
    </cfRule>
    <cfRule type="expression" dxfId="189" priority="562">
      <formula>AND(AL189="errechneter Mw",$V$4="Eine Vorlage zur Zielwertüberwachung")</formula>
    </cfRule>
  </conditionalFormatting>
  <conditionalFormatting sqref="AN188:AU188">
    <cfRule type="expression" dxfId="188" priority="556">
      <formula>NOT(AN188="")</formula>
    </cfRule>
  </conditionalFormatting>
  <conditionalFormatting sqref="AV188:AX188">
    <cfRule type="expression" dxfId="187" priority="555">
      <formula>NOT(AV188="")</formula>
    </cfRule>
  </conditionalFormatting>
  <conditionalFormatting sqref="AY188:BA188">
    <cfRule type="expression" dxfId="186" priority="554">
      <formula>NOT(AY188="")</formula>
    </cfRule>
  </conditionalFormatting>
  <conditionalFormatting sqref="AN189:AX189">
    <cfRule type="expression" dxfId="185" priority="553">
      <formula>NOT(AN189="")</formula>
    </cfRule>
  </conditionalFormatting>
  <conditionalFormatting sqref="O223:Q223">
    <cfRule type="expression" dxfId="184" priority="539">
      <formula>AND(NOT(A221=""),NOT(A221="Test"),OR(O223="Einheit",O223=""))</formula>
    </cfRule>
  </conditionalFormatting>
  <conditionalFormatting sqref="B228">
    <cfRule type="expression" dxfId="183" priority="532">
      <formula>OR($V$4="",NOT(B228="Auswahl"))</formula>
    </cfRule>
    <cfRule type="expression" dxfId="182" priority="548">
      <formula>AND(NOT(A221=""),NOT(A221="Test"),OR(B228="",B228="Auswahl"))</formula>
    </cfRule>
  </conditionalFormatting>
  <conditionalFormatting sqref="B225">
    <cfRule type="expression" dxfId="181" priority="528">
      <formula>$V$4="Eine Vorlage zur Zielwertüberwachung"</formula>
    </cfRule>
  </conditionalFormatting>
  <conditionalFormatting sqref="L223:N223">
    <cfRule type="expression" dxfId="180" priority="526">
      <formula>AND(L223="----------",$V$4="Eine Vorlage zur Zielwertermittlung")</formula>
    </cfRule>
    <cfRule type="expression" dxfId="179" priority="535">
      <formula>AND(NOT(A221=""),NOT(A221="Test"),L223="")</formula>
    </cfRule>
    <cfRule type="expression" dxfId="178" priority="537">
      <formula>AND(B225="eingetragener Zw",$V$4="Eine Vorlage zur Zielwertüberwachung")</formula>
    </cfRule>
    <cfRule type="expression" dxfId="177" priority="549">
      <formula>NOT(L223="----------")</formula>
    </cfRule>
  </conditionalFormatting>
  <conditionalFormatting sqref="O225:Q225">
    <cfRule type="expression" dxfId="176" priority="521">
      <formula>NOT(O225="")</formula>
    </cfRule>
    <cfRule type="expression" dxfId="175" priority="550">
      <formula>AND(B225="errechneter Mw",$V$4="Eine Vorlage zur Zielwertüberwachung",NOT(O225=""))</formula>
    </cfRule>
  </conditionalFormatting>
  <conditionalFormatting sqref="J226:K226 J228:K228">
    <cfRule type="expression" dxfId="174" priority="545">
      <formula>AND(B225="eingetragener Zw",$V$4="Eine Vorlage zur Zielwertüberwachung")</formula>
    </cfRule>
    <cfRule type="expression" dxfId="173" priority="546">
      <formula>AND(B225="errechneter Mw",$V$4="Eine Vorlage zur Zielwertüberwachung")</formula>
    </cfRule>
  </conditionalFormatting>
  <conditionalFormatting sqref="A225:Q226 A228:Q253 A227:C227 C221:Q224">
    <cfRule type="expression" dxfId="172" priority="520">
      <formula>$V$4=""</formula>
    </cfRule>
  </conditionalFormatting>
  <conditionalFormatting sqref="N221:Q221">
    <cfRule type="expression" dxfId="171" priority="544">
      <formula>AND(NOT(A221="Test"),NOT(A221=""),N221="")</formula>
    </cfRule>
  </conditionalFormatting>
  <conditionalFormatting sqref="D223:K223">
    <cfRule type="expression" dxfId="170" priority="527">
      <formula>L223="----------"</formula>
    </cfRule>
    <cfRule type="expression" dxfId="169" priority="536">
      <formula>NOT(L223="----------")</formula>
    </cfRule>
  </conditionalFormatting>
  <conditionalFormatting sqref="B229:B253">
    <cfRule type="expression" dxfId="168" priority="538">
      <formula>AND(L$223="----------",NOT(A$221=""),NOT(A$221="Test"))</formula>
    </cfRule>
  </conditionalFormatting>
  <conditionalFormatting sqref="N222:Q222">
    <cfRule type="expression" dxfId="167" priority="534">
      <formula>AND(NOT(A221=""),NOT(A221="Test"),N221="",L227="")</formula>
    </cfRule>
  </conditionalFormatting>
  <conditionalFormatting sqref="B225:C225">
    <cfRule type="expression" dxfId="166" priority="530">
      <formula>AND(NOT(A221=""),NOT(A221="Test"),$V$4="Eine Vorlage zur Zielwertüberwachung",OR(B225="",B225="Auswahl"))</formula>
    </cfRule>
    <cfRule type="expression" dxfId="165" priority="533">
      <formula>AND(B225="eingetragener Zw",$V$4="Eine Vorlage zur Zielwertüberwachung")</formula>
    </cfRule>
    <cfRule type="expression" dxfId="164" priority="547">
      <formula>AND(B225="errechneter Mw",$V$4="Eine Vorlage zur Zielwertüberwachung")</formula>
    </cfRule>
  </conditionalFormatting>
  <conditionalFormatting sqref="A225">
    <cfRule type="expression" dxfId="163" priority="529">
      <formula>AND(B225="eingetragener Zw",$V$4="Eine Vorlage zur Zielwertüberwachung")</formula>
    </cfRule>
    <cfRule type="expression" dxfId="162" priority="531">
      <formula>AND(B225="errechneter Mw",$V$4="Eine Vorlage zur Zielwertüberwachung")</formula>
    </cfRule>
  </conditionalFormatting>
  <conditionalFormatting sqref="D224:K224">
    <cfRule type="expression" dxfId="161" priority="525">
      <formula>NOT(D224="")</formula>
    </cfRule>
  </conditionalFormatting>
  <conditionalFormatting sqref="L224:N224">
    <cfRule type="expression" dxfId="160" priority="524">
      <formula>NOT(L224="")</formula>
    </cfRule>
  </conditionalFormatting>
  <conditionalFormatting sqref="O224:Q224">
    <cfRule type="expression" dxfId="159" priority="523">
      <formula>NOT(O224="")</formula>
    </cfRule>
  </conditionalFormatting>
  <conditionalFormatting sqref="D225:N225">
    <cfRule type="expression" dxfId="158" priority="522">
      <formula>NOT(D225="")</formula>
    </cfRule>
  </conditionalFormatting>
  <conditionalFormatting sqref="AG223:AI223">
    <cfRule type="expression" dxfId="157" priority="508">
      <formula>AND(NOT(S221=""),NOT(S221="Test"),OR(AG223="Einheit",AG223=""))</formula>
    </cfRule>
  </conditionalFormatting>
  <conditionalFormatting sqref="T228">
    <cfRule type="expression" dxfId="156" priority="501">
      <formula>OR($V$4="",NOT(T228="Auswahl"))</formula>
    </cfRule>
    <cfRule type="expression" dxfId="155" priority="517">
      <formula>AND(NOT(S221=""),NOT(S221="Test"),OR(T228="",T228="Auswahl"))</formula>
    </cfRule>
  </conditionalFormatting>
  <conditionalFormatting sqref="T225">
    <cfRule type="expression" dxfId="154" priority="497">
      <formula>$V$4="Eine Vorlage zur Zielwertüberwachung"</formula>
    </cfRule>
  </conditionalFormatting>
  <conditionalFormatting sqref="AD223:AF223">
    <cfRule type="expression" dxfId="153" priority="495">
      <formula>AND(AD223="----------",$V$4="Eine Vorlage zur Zielwertermittlung")</formula>
    </cfRule>
    <cfRule type="expression" dxfId="152" priority="504">
      <formula>AND(NOT(S221=""),NOT(S221="Test"),AD223="")</formula>
    </cfRule>
    <cfRule type="expression" dxfId="151" priority="506">
      <formula>AND(T225="eingetragener Zw",$V$4="Eine Vorlage zur Zielwertüberwachung")</formula>
    </cfRule>
    <cfRule type="expression" dxfId="150" priority="518">
      <formula>NOT(AD223="----------")</formula>
    </cfRule>
  </conditionalFormatting>
  <conditionalFormatting sqref="AG225:AI225">
    <cfRule type="expression" dxfId="149" priority="490">
      <formula>NOT(AG225="")</formula>
    </cfRule>
    <cfRule type="expression" dxfId="148" priority="519">
      <formula>AND(T225="errechneter Mw",$V$4="Eine Vorlage zur Zielwertüberwachung",NOT(AG225=""))</formula>
    </cfRule>
  </conditionalFormatting>
  <conditionalFormatting sqref="AB226:AC226 AB228:AC228">
    <cfRule type="expression" dxfId="147" priority="514">
      <formula>AND(T225="eingetragener Zw",$V$4="Eine Vorlage zur Zielwertüberwachung")</formula>
    </cfRule>
    <cfRule type="expression" dxfId="146" priority="515">
      <formula>AND(T225="errechneter Mw",$V$4="Eine Vorlage zur Zielwertüberwachung")</formula>
    </cfRule>
  </conditionalFormatting>
  <conditionalFormatting sqref="S225:AI226 S229:S253 U229:AI253 S228:AI228 S227:U227 U221:AI224">
    <cfRule type="expression" dxfId="145" priority="489">
      <formula>$V$4=""</formula>
    </cfRule>
  </conditionalFormatting>
  <conditionalFormatting sqref="AF221:AI221">
    <cfRule type="expression" dxfId="144" priority="513">
      <formula>AND(NOT(S221="Test"),NOT(S221=""),AF221="")</formula>
    </cfRule>
  </conditionalFormatting>
  <conditionalFormatting sqref="V223:AC223">
    <cfRule type="expression" dxfId="143" priority="496">
      <formula>AD223="----------"</formula>
    </cfRule>
    <cfRule type="expression" dxfId="142" priority="505">
      <formula>NOT(AD223="----------")</formula>
    </cfRule>
  </conditionalFormatting>
  <conditionalFormatting sqref="AF222:AI222">
    <cfRule type="expression" dxfId="141" priority="503">
      <formula>AND(NOT(S221=""),NOT(S221="Test"),AF221="",AD227="")</formula>
    </cfRule>
  </conditionalFormatting>
  <conditionalFormatting sqref="T225:U225">
    <cfRule type="expression" dxfId="140" priority="499">
      <formula>AND(NOT(S221=""),NOT(S221="Test"),$V$4="Eine Vorlage zur Zielwertüberwachung",OR(T225="",T225="Auswahl"))</formula>
    </cfRule>
    <cfRule type="expression" dxfId="139" priority="502">
      <formula>AND(T225="eingetragener Zw",$V$4="Eine Vorlage zur Zielwertüberwachung")</formula>
    </cfRule>
    <cfRule type="expression" dxfId="138" priority="516">
      <formula>AND(T225="errechneter Mw",$V$4="Eine Vorlage zur Zielwertüberwachung")</formula>
    </cfRule>
  </conditionalFormatting>
  <conditionalFormatting sqref="S225">
    <cfRule type="expression" dxfId="137" priority="498">
      <formula>AND(T225="eingetragener Zw",$V$4="Eine Vorlage zur Zielwertüberwachung")</formula>
    </cfRule>
    <cfRule type="expression" dxfId="136" priority="500">
      <formula>AND(T225="errechneter Mw",$V$4="Eine Vorlage zur Zielwertüberwachung")</formula>
    </cfRule>
  </conditionalFormatting>
  <conditionalFormatting sqref="V224:AC224">
    <cfRule type="expression" dxfId="135" priority="494">
      <formula>NOT(V224="")</formula>
    </cfRule>
  </conditionalFormatting>
  <conditionalFormatting sqref="AD224:AF224">
    <cfRule type="expression" dxfId="134" priority="493">
      <formula>NOT(AD224="")</formula>
    </cfRule>
  </conditionalFormatting>
  <conditionalFormatting sqref="AG224:AI224">
    <cfRule type="expression" dxfId="133" priority="492">
      <formula>NOT(AG224="")</formula>
    </cfRule>
  </conditionalFormatting>
  <conditionalFormatting sqref="V225:AF225">
    <cfRule type="expression" dxfId="132" priority="491">
      <formula>NOT(V225="")</formula>
    </cfRule>
  </conditionalFormatting>
  <conditionalFormatting sqref="AY223:BA223">
    <cfRule type="expression" dxfId="131" priority="477">
      <formula>AND(NOT(AK221=""),NOT(AK221="Test"),OR(AY223="Einheit",AY223=""))</formula>
    </cfRule>
  </conditionalFormatting>
  <conditionalFormatting sqref="AL228">
    <cfRule type="expression" dxfId="130" priority="470">
      <formula>OR($V$4="",NOT(AL228="Auswahl"))</formula>
    </cfRule>
    <cfRule type="expression" dxfId="129" priority="486">
      <formula>AND(NOT(AK221=""),NOT(AK221="Test"),OR(AL228="",AL228="Auswahl"))</formula>
    </cfRule>
  </conditionalFormatting>
  <conditionalFormatting sqref="AL225">
    <cfRule type="expression" dxfId="128" priority="466">
      <formula>$V$4="Eine Vorlage zur Zielwertüberwachung"</formula>
    </cfRule>
  </conditionalFormatting>
  <conditionalFormatting sqref="AV223:AX223">
    <cfRule type="expression" dxfId="127" priority="464">
      <formula>AND(AV223="----------",$V$4="Eine Vorlage zur Zielwertermittlung")</formula>
    </cfRule>
    <cfRule type="expression" dxfId="126" priority="473">
      <formula>AND(NOT(AK221=""),NOT(AK221="Test"),AV223="")</formula>
    </cfRule>
    <cfRule type="expression" dxfId="125" priority="475">
      <formula>AND(AL225="eingetragener Zw",$V$4="Eine Vorlage zur Zielwertüberwachung")</formula>
    </cfRule>
    <cfRule type="expression" dxfId="124" priority="487">
      <formula>NOT(AV223="----------")</formula>
    </cfRule>
  </conditionalFormatting>
  <conditionalFormatting sqref="AY225:BA225">
    <cfRule type="expression" dxfId="123" priority="459">
      <formula>NOT(AY225="")</formula>
    </cfRule>
    <cfRule type="expression" dxfId="122" priority="488">
      <formula>AND(AL225="errechneter Mw",$V$4="Eine Vorlage zur Zielwertüberwachung",NOT(AY225=""))</formula>
    </cfRule>
  </conditionalFormatting>
  <conditionalFormatting sqref="AT226:AU226 AT228:AU228">
    <cfRule type="expression" dxfId="121" priority="483">
      <formula>AND(AL225="eingetragener Zw",$V$4="Eine Vorlage zur Zielwertüberwachung")</formula>
    </cfRule>
    <cfRule type="expression" dxfId="120" priority="484">
      <formula>AND(AL225="errechneter Mw",$V$4="Eine Vorlage zur Zielwertüberwachung")</formula>
    </cfRule>
  </conditionalFormatting>
  <conditionalFormatting sqref="AK221:BA226 AK229:AK253 AM229:BA253 AK228:BA228 AK227:AM227">
    <cfRule type="expression" dxfId="119" priority="458">
      <formula>$V$4=""</formula>
    </cfRule>
  </conditionalFormatting>
  <conditionalFormatting sqref="AX221:BA221">
    <cfRule type="expression" dxfId="118" priority="482">
      <formula>AND(NOT(AK221="Test"),NOT(AK221=""),AX221="")</formula>
    </cfRule>
  </conditionalFormatting>
  <conditionalFormatting sqref="AN223:AU223">
    <cfRule type="expression" dxfId="117" priority="465">
      <formula>AV223="----------"</formula>
    </cfRule>
    <cfRule type="expression" dxfId="116" priority="474">
      <formula>NOT(AV223="----------")</formula>
    </cfRule>
  </conditionalFormatting>
  <conditionalFormatting sqref="AX222:BA222">
    <cfRule type="expression" dxfId="115" priority="472">
      <formula>AND(NOT(AK221=""),NOT(AK221="Test"),AX221="",AV227="")</formula>
    </cfRule>
  </conditionalFormatting>
  <conditionalFormatting sqref="AL225:AM225">
    <cfRule type="expression" dxfId="114" priority="468">
      <formula>AND(NOT(AK221=""),NOT(AK221="Test"),$V$4="Eine Vorlage zur Zielwertüberwachung",OR(AL225="",AL225="Auswahl"))</formula>
    </cfRule>
    <cfRule type="expression" dxfId="113" priority="471">
      <formula>AND(AL225="eingetragener Zw",$V$4="Eine Vorlage zur Zielwertüberwachung")</formula>
    </cfRule>
    <cfRule type="expression" dxfId="112" priority="485">
      <formula>AND(AL225="errechneter Mw",$V$4="Eine Vorlage zur Zielwertüberwachung")</formula>
    </cfRule>
  </conditionalFormatting>
  <conditionalFormatting sqref="AK225">
    <cfRule type="expression" dxfId="111" priority="467">
      <formula>AND(AL225="eingetragener Zw",$V$4="Eine Vorlage zur Zielwertüberwachung")</formula>
    </cfRule>
    <cfRule type="expression" dxfId="110" priority="469">
      <formula>AND(AL225="errechneter Mw",$V$4="Eine Vorlage zur Zielwertüberwachung")</formula>
    </cfRule>
  </conditionalFormatting>
  <conditionalFormatting sqref="AN224:AU224">
    <cfRule type="expression" dxfId="109" priority="463">
      <formula>NOT(AN224="")</formula>
    </cfRule>
  </conditionalFormatting>
  <conditionalFormatting sqref="AV224:AX224">
    <cfRule type="expression" dxfId="108" priority="462">
      <formula>NOT(AV224="")</formula>
    </cfRule>
  </conditionalFormatting>
  <conditionalFormatting sqref="AY224:BA224">
    <cfRule type="expression" dxfId="107" priority="461">
      <formula>NOT(AY224="")</formula>
    </cfRule>
  </conditionalFormatting>
  <conditionalFormatting sqref="AN225:AX225">
    <cfRule type="expression" dxfId="106" priority="460">
      <formula>NOT(AN225="")</formula>
    </cfRule>
  </conditionalFormatting>
  <conditionalFormatting sqref="T49:T73">
    <cfRule type="expression" dxfId="105" priority="177">
      <formula>$V$4=""</formula>
    </cfRule>
  </conditionalFormatting>
  <conditionalFormatting sqref="T49:T73">
    <cfRule type="expression" dxfId="104" priority="178">
      <formula>AND(AD$43="----------",NOT(S$41=""),NOT(S$41="Test"))</formula>
    </cfRule>
  </conditionalFormatting>
  <conditionalFormatting sqref="AL49:AL73">
    <cfRule type="expression" dxfId="103" priority="175">
      <formula>$V$4=""</formula>
    </cfRule>
  </conditionalFormatting>
  <conditionalFormatting sqref="AL49:AL73">
    <cfRule type="expression" dxfId="102" priority="176">
      <formula>AND(AV$43="----------",NOT(AK$41=""),NOT(AK$41="Test"))</formula>
    </cfRule>
  </conditionalFormatting>
  <conditionalFormatting sqref="T85:T109">
    <cfRule type="expression" dxfId="101" priority="173">
      <formula>$V$4=""</formula>
    </cfRule>
  </conditionalFormatting>
  <conditionalFormatting sqref="T85:T109">
    <cfRule type="expression" dxfId="100" priority="174">
      <formula>AND(AD$79="----------",NOT(S$77=""),NOT(S$77="Test"))</formula>
    </cfRule>
  </conditionalFormatting>
  <conditionalFormatting sqref="AL85:AL109">
    <cfRule type="expression" dxfId="99" priority="171">
      <formula>$V$4=""</formula>
    </cfRule>
  </conditionalFormatting>
  <conditionalFormatting sqref="AL85:AL109">
    <cfRule type="expression" dxfId="98" priority="172">
      <formula>AND(AV$79="----------",NOT(AK$77=""),NOT(AK$77="Test"))</formula>
    </cfRule>
  </conditionalFormatting>
  <conditionalFormatting sqref="T121:T145">
    <cfRule type="expression" dxfId="97" priority="169">
      <formula>$V$4=""</formula>
    </cfRule>
  </conditionalFormatting>
  <conditionalFormatting sqref="T121:T145">
    <cfRule type="expression" dxfId="96" priority="170">
      <formula>AND(AD$115="----------",NOT(S$113=""),NOT(S$113="Test"))</formula>
    </cfRule>
  </conditionalFormatting>
  <conditionalFormatting sqref="AL121:AL145">
    <cfRule type="expression" dxfId="95" priority="167">
      <formula>$V$4=""</formula>
    </cfRule>
  </conditionalFormatting>
  <conditionalFormatting sqref="AL121:AL145">
    <cfRule type="expression" dxfId="94" priority="168">
      <formula>AND(AV$115="----------",NOT(AK$113=""),NOT(AK$113="Test"))</formula>
    </cfRule>
  </conditionalFormatting>
  <conditionalFormatting sqref="T157:T181">
    <cfRule type="expression" dxfId="93" priority="165">
      <formula>$V$4=""</formula>
    </cfRule>
  </conditionalFormatting>
  <conditionalFormatting sqref="T157:T181">
    <cfRule type="expression" dxfId="92" priority="166">
      <formula>AND(AD$151="----------",NOT(S$149=""),NOT(S$149="Test"))</formula>
    </cfRule>
  </conditionalFormatting>
  <conditionalFormatting sqref="AL157:AL181">
    <cfRule type="expression" dxfId="91" priority="161">
      <formula>$V$4=""</formula>
    </cfRule>
  </conditionalFormatting>
  <conditionalFormatting sqref="AL157:AL181">
    <cfRule type="expression" dxfId="90" priority="162">
      <formula>AND(AV$151="----------",NOT(AK$149=""),NOT(AK$149="Test"))</formula>
    </cfRule>
  </conditionalFormatting>
  <conditionalFormatting sqref="T193:T217">
    <cfRule type="expression" dxfId="89" priority="159">
      <formula>$V$4=""</formula>
    </cfRule>
  </conditionalFormatting>
  <conditionalFormatting sqref="T193:T217">
    <cfRule type="expression" dxfId="88" priority="160">
      <formula>AND(AD$187="----------",NOT(S$185=""),NOT(S$185="Test"))</formula>
    </cfRule>
  </conditionalFormatting>
  <conditionalFormatting sqref="AL193:AL217">
    <cfRule type="expression" dxfId="87" priority="157">
      <formula>$V$4=""</formula>
    </cfRule>
  </conditionalFormatting>
  <conditionalFormatting sqref="AL193:AL217">
    <cfRule type="expression" dxfId="86" priority="158">
      <formula>AND(AV$187="----------",NOT(AK$185=""),NOT(AK$185="Test"))</formula>
    </cfRule>
  </conditionalFormatting>
  <conditionalFormatting sqref="T229:T253">
    <cfRule type="expression" dxfId="85" priority="155">
      <formula>$V$4=""</formula>
    </cfRule>
  </conditionalFormatting>
  <conditionalFormatting sqref="T229:T253">
    <cfRule type="expression" dxfId="84" priority="156">
      <formula>AND(AD$223="----------",NOT(S$221=""),NOT(S$221="Test"))</formula>
    </cfRule>
  </conditionalFormatting>
  <conditionalFormatting sqref="AL229:AL253">
    <cfRule type="expression" dxfId="83" priority="153">
      <formula>$V$4=""</formula>
    </cfRule>
  </conditionalFormatting>
  <conditionalFormatting sqref="AL229:AL253">
    <cfRule type="expression" dxfId="82" priority="154">
      <formula>AND(AV$223="----------",NOT(AK$221=""),NOT(AK$221="Test"))</formula>
    </cfRule>
  </conditionalFormatting>
  <conditionalFormatting sqref="AB155:AC155">
    <cfRule type="expression" dxfId="81" priority="139">
      <formula>AND(T154="eingetragener Zw",$V$4="Eine Vorlage zur Zielwertüberwachung")</formula>
    </cfRule>
    <cfRule type="expression" dxfId="80" priority="140">
      <formula>AND(T154="errechneter Mw",$V$4="Eine Vorlage zur Zielwertüberwachung")</formula>
    </cfRule>
  </conditionalFormatting>
  <conditionalFormatting sqref="V155:AI155">
    <cfRule type="expression" dxfId="79" priority="134">
      <formula>$V$4=""</formula>
    </cfRule>
  </conditionalFormatting>
  <conditionalFormatting sqref="AB155:AC155">
    <cfRule type="expression" dxfId="78" priority="137">
      <formula>T154="eingetragener Zw"</formula>
    </cfRule>
    <cfRule type="expression" dxfId="77" priority="138">
      <formula>T154="errechneter Mw"</formula>
    </cfRule>
  </conditionalFormatting>
  <conditionalFormatting sqref="AB155:AC155">
    <cfRule type="expression" dxfId="76" priority="135">
      <formula>T154="eingetragener Zw"</formula>
    </cfRule>
    <cfRule type="expression" dxfId="75" priority="136">
      <formula>T154="errechneter Mw"</formula>
    </cfRule>
  </conditionalFormatting>
  <conditionalFormatting sqref="AT155:AU155">
    <cfRule type="expression" dxfId="74" priority="132">
      <formula>AND(AL154="eingetragener Zw",$V$4="Eine Vorlage zur Zielwertüberwachung")</formula>
    </cfRule>
    <cfRule type="expression" dxfId="73" priority="133">
      <formula>AND(AL154="errechneter Mw",$V$4="Eine Vorlage zur Zielwertüberwachung")</formula>
    </cfRule>
  </conditionalFormatting>
  <conditionalFormatting sqref="AN155:BA155">
    <cfRule type="expression" dxfId="72" priority="127">
      <formula>$V$4=""</formula>
    </cfRule>
  </conditionalFormatting>
  <conditionalFormatting sqref="AT155:AU155">
    <cfRule type="expression" dxfId="71" priority="130">
      <formula>AL154="eingetragener Zw"</formula>
    </cfRule>
    <cfRule type="expression" dxfId="70" priority="131">
      <formula>AL154="errechneter Mw"</formula>
    </cfRule>
  </conditionalFormatting>
  <conditionalFormatting sqref="AT155:AU155">
    <cfRule type="expression" dxfId="69" priority="128">
      <formula>AL154="eingetragener Zw"</formula>
    </cfRule>
    <cfRule type="expression" dxfId="68" priority="129">
      <formula>AL154="errechneter Mw"</formula>
    </cfRule>
  </conditionalFormatting>
  <conditionalFormatting sqref="J227:K227">
    <cfRule type="expression" dxfId="67" priority="125">
      <formula>AND(B226="eingetragener Zw",$V$4="Eine Vorlage zur Zielwertüberwachung")</formula>
    </cfRule>
    <cfRule type="expression" dxfId="66" priority="126">
      <formula>AND(B226="errechneter Mw",$V$4="Eine Vorlage zur Zielwertüberwachung")</formula>
    </cfRule>
  </conditionalFormatting>
  <conditionalFormatting sqref="D227:Q227">
    <cfRule type="expression" dxfId="65" priority="120">
      <formula>$V$4=""</formula>
    </cfRule>
  </conditionalFormatting>
  <conditionalFormatting sqref="J227:K227">
    <cfRule type="expression" dxfId="64" priority="123">
      <formula>B226="eingetragener Zw"</formula>
    </cfRule>
    <cfRule type="expression" dxfId="63" priority="124">
      <formula>B226="errechneter Mw"</formula>
    </cfRule>
  </conditionalFormatting>
  <conditionalFormatting sqref="J227:K227">
    <cfRule type="expression" dxfId="62" priority="121">
      <formula>B226="eingetragener Zw"</formula>
    </cfRule>
    <cfRule type="expression" dxfId="61" priority="122">
      <formula>B226="errechneter Mw"</formula>
    </cfRule>
  </conditionalFormatting>
  <conditionalFormatting sqref="AB227:AC227">
    <cfRule type="expression" dxfId="60" priority="118">
      <formula>AND(T226="eingetragener Zw",$V$4="Eine Vorlage zur Zielwertüberwachung")</formula>
    </cfRule>
    <cfRule type="expression" dxfId="59" priority="119">
      <formula>AND(T226="errechneter Mw",$V$4="Eine Vorlage zur Zielwertüberwachung")</formula>
    </cfRule>
  </conditionalFormatting>
  <conditionalFormatting sqref="V227:AI227">
    <cfRule type="expression" dxfId="58" priority="113">
      <formula>$V$4=""</formula>
    </cfRule>
  </conditionalFormatting>
  <conditionalFormatting sqref="AB227:AC227">
    <cfRule type="expression" dxfId="57" priority="116">
      <formula>T226="eingetragener Zw"</formula>
    </cfRule>
    <cfRule type="expression" dxfId="56" priority="117">
      <formula>T226="errechneter Mw"</formula>
    </cfRule>
  </conditionalFormatting>
  <conditionalFormatting sqref="AB227:AC227">
    <cfRule type="expression" dxfId="55" priority="114">
      <formula>T226="eingetragener Zw"</formula>
    </cfRule>
    <cfRule type="expression" dxfId="54" priority="115">
      <formula>T226="errechneter Mw"</formula>
    </cfRule>
  </conditionalFormatting>
  <conditionalFormatting sqref="AT227:AU227">
    <cfRule type="expression" dxfId="53" priority="111">
      <formula>AND(AL226="eingetragener Zw",$V$4="Eine Vorlage zur Zielwertüberwachung")</formula>
    </cfRule>
    <cfRule type="expression" dxfId="52" priority="112">
      <formula>AND(AL226="errechneter Mw",$V$4="Eine Vorlage zur Zielwertüberwachung")</formula>
    </cfRule>
  </conditionalFormatting>
  <conditionalFormatting sqref="AN227:BA227">
    <cfRule type="expression" dxfId="51" priority="106">
      <formula>$V$4=""</formula>
    </cfRule>
  </conditionalFormatting>
  <conditionalFormatting sqref="AT227:AU227">
    <cfRule type="expression" dxfId="50" priority="109">
      <formula>AL226="eingetragener Zw"</formula>
    </cfRule>
    <cfRule type="expression" dxfId="49" priority="110">
      <formula>AL226="errechneter Mw"</formula>
    </cfRule>
  </conditionalFormatting>
  <conditionalFormatting sqref="AT227:AU227">
    <cfRule type="expression" dxfId="48" priority="107">
      <formula>AL226="eingetragener Zw"</formula>
    </cfRule>
    <cfRule type="expression" dxfId="47" priority="108">
      <formula>AL226="errechneter Mw"</formula>
    </cfRule>
  </conditionalFormatting>
  <conditionalFormatting sqref="AT191:AU191">
    <cfRule type="expression" dxfId="46" priority="34">
      <formula>AND(AL190="eingetragener Zw",$V$4="Eine Vorlage zur Zielwertüberwachung")</formula>
    </cfRule>
    <cfRule type="expression" dxfId="45" priority="35">
      <formula>AND(AL190="errechneter Mw",$V$4="Eine Vorlage zur Zielwertüberwachung")</formula>
    </cfRule>
  </conditionalFormatting>
  <conditionalFormatting sqref="AN191:BA191">
    <cfRule type="expression" dxfId="44" priority="29">
      <formula>$V$4=""</formula>
    </cfRule>
  </conditionalFormatting>
  <conditionalFormatting sqref="AT191:AU191">
    <cfRule type="expression" dxfId="43" priority="32">
      <formula>AL190="eingetragener Zw"</formula>
    </cfRule>
    <cfRule type="expression" dxfId="42" priority="33">
      <formula>AL190="errechneter Mw"</formula>
    </cfRule>
  </conditionalFormatting>
  <conditionalFormatting sqref="AT191:AU191">
    <cfRule type="expression" dxfId="41" priority="30">
      <formula>AL190="eingetragener Zw"</formula>
    </cfRule>
    <cfRule type="expression" dxfId="40" priority="31">
      <formula>AL190="errechneter Mw"</formula>
    </cfRule>
  </conditionalFormatting>
  <conditionalFormatting sqref="AL4">
    <cfRule type="expression" dxfId="39" priority="28">
      <formula>$V$4=""</formula>
    </cfRule>
  </conditionalFormatting>
  <conditionalFormatting sqref="BC48:BD48 BC46 BC49:BC73">
    <cfRule type="expression" dxfId="38" priority="26">
      <formula>$V$4=""</formula>
    </cfRule>
  </conditionalFormatting>
  <conditionalFormatting sqref="BC84:BD84 BC82 BC85:BC109">
    <cfRule type="expression" dxfId="37" priority="25">
      <formula>$V$4=""</formula>
    </cfRule>
  </conditionalFormatting>
  <conditionalFormatting sqref="BC120:BD120 BC118 BC121:BC145">
    <cfRule type="expression" dxfId="36" priority="24">
      <formula>$V$4=""</formula>
    </cfRule>
  </conditionalFormatting>
  <conditionalFormatting sqref="BC156:BD156 BC154 BC157:BC181">
    <cfRule type="expression" dxfId="35" priority="23">
      <formula>$V$4=""</formula>
    </cfRule>
  </conditionalFormatting>
  <conditionalFormatting sqref="BC192:BD192 BC190 BC193:BC217">
    <cfRule type="expression" dxfId="34" priority="22">
      <formula>$V$4=""</formula>
    </cfRule>
  </conditionalFormatting>
  <conditionalFormatting sqref="BC228:BD228 BC226 BC229:BC253">
    <cfRule type="expression" dxfId="33" priority="21">
      <formula>$V$4=""</formula>
    </cfRule>
  </conditionalFormatting>
  <conditionalFormatting sqref="A221:B222">
    <cfRule type="expression" dxfId="32" priority="17">
      <formula>$V$4=""</formula>
    </cfRule>
  </conditionalFormatting>
  <conditionalFormatting sqref="S221:T222">
    <cfRule type="expression" dxfId="31" priority="16">
      <formula>$V$4=""</formula>
    </cfRule>
  </conditionalFormatting>
  <conditionalFormatting sqref="A223:B224">
    <cfRule type="expression" dxfId="30" priority="15">
      <formula>$V$4=""</formula>
    </cfRule>
  </conditionalFormatting>
  <conditionalFormatting sqref="S223:T224">
    <cfRule type="expression" dxfId="29" priority="14">
      <formula>$V$4=""</formula>
    </cfRule>
  </conditionalFormatting>
  <conditionalFormatting sqref="A7:B8">
    <cfRule type="expression" dxfId="28" priority="13">
      <formula>$V$4=""</formula>
    </cfRule>
  </conditionalFormatting>
  <conditionalFormatting sqref="A43:B44">
    <cfRule type="expression" dxfId="27" priority="12">
      <formula>$V$4=""</formula>
    </cfRule>
  </conditionalFormatting>
  <conditionalFormatting sqref="S43:T44">
    <cfRule type="expression" dxfId="26" priority="11">
      <formula>$V$4=""</formula>
    </cfRule>
  </conditionalFormatting>
  <conditionalFormatting sqref="A79:B80">
    <cfRule type="expression" dxfId="25" priority="10">
      <formula>$V$4=""</formula>
    </cfRule>
  </conditionalFormatting>
  <conditionalFormatting sqref="S79:T80">
    <cfRule type="expression" dxfId="24" priority="8">
      <formula>$V$4=""</formula>
    </cfRule>
  </conditionalFormatting>
  <conditionalFormatting sqref="A115:B116">
    <cfRule type="expression" dxfId="23" priority="7">
      <formula>$V$4=""</formula>
    </cfRule>
  </conditionalFormatting>
  <conditionalFormatting sqref="S115:T116">
    <cfRule type="expression" dxfId="22" priority="6">
      <formula>$V$4=""</formula>
    </cfRule>
  </conditionalFormatting>
  <conditionalFormatting sqref="A151:B152">
    <cfRule type="expression" dxfId="21" priority="5">
      <formula>$V$4=""</formula>
    </cfRule>
  </conditionalFormatting>
  <conditionalFormatting sqref="A187:B188">
    <cfRule type="expression" dxfId="20" priority="4">
      <formula>$V$4=""</formula>
    </cfRule>
  </conditionalFormatting>
  <conditionalFormatting sqref="S151:T152">
    <cfRule type="expression" dxfId="19" priority="3">
      <formula>$V$4=""</formula>
    </cfRule>
  </conditionalFormatting>
  <conditionalFormatting sqref="S187:T188">
    <cfRule type="expression" dxfId="18" priority="2">
      <formula>$V$4=""</formula>
    </cfRule>
  </conditionalFormatting>
  <conditionalFormatting sqref="S7:T8">
    <cfRule type="expression" dxfId="0" priority="1">
      <formula>$V$4=""</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04.03.2026    &amp;CSeite &amp;P/&amp;N&amp;RPolymed.ch/Downloads/Labor/XXXXYYYY           </oddFooter>
  </headerFooter>
  <rowBreaks count="9" manualBreakCount="9">
    <brk id="37" max="55" man="1"/>
    <brk id="73" max="55" man="1"/>
    <brk id="109" max="55" man="1"/>
    <brk id="145" max="55" man="1"/>
    <brk id="181" max="55" man="1"/>
    <brk id="217" max="55" man="1"/>
    <brk id="253" max="55" man="1"/>
    <brk id="289"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B30" sqref="B30"/>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44" t="str">
        <f>Dokumentationshilfe!C1</f>
        <v>AFIAS</v>
      </c>
      <c r="C2" s="245"/>
      <c r="D2" s="245"/>
      <c r="E2" s="245"/>
      <c r="F2" s="245"/>
      <c r="G2" s="246"/>
    </row>
    <row r="3" spans="2:7" x14ac:dyDescent="0.2">
      <c r="B3" s="247"/>
      <c r="C3" s="248"/>
      <c r="D3" s="248"/>
      <c r="E3" s="248"/>
      <c r="F3" s="248"/>
      <c r="G3" s="249"/>
    </row>
    <row r="4" spans="2:7" x14ac:dyDescent="0.2">
      <c r="B4" s="247"/>
      <c r="C4" s="248"/>
      <c r="D4" s="248"/>
      <c r="E4" s="248"/>
      <c r="F4" s="248"/>
      <c r="G4" s="249"/>
    </row>
    <row r="5" spans="2:7" ht="18.75" thickBot="1" x14ac:dyDescent="0.3">
      <c r="B5" s="250" t="str">
        <f>Dokumentationshilfe!C3</f>
        <v>Hormone Control</v>
      </c>
      <c r="C5" s="251"/>
      <c r="D5" s="252" t="str">
        <f>CONCATENATE(Dokumentationshilfe!S3,Dokumentationshilfe!T3)</f>
        <v>Lot: HOCOVY56</v>
      </c>
      <c r="E5" s="252"/>
      <c r="F5" s="253" t="str">
        <f>CONCATENATE(Dokumentationshilfe!AF3,TEXT(Dokumentationshilfe!AK3,"TT.MM.JJJJ"))</f>
        <v>Verfall: 31.10.2026</v>
      </c>
      <c r="G5" s="254"/>
    </row>
    <row r="6" spans="2:7" ht="13.5" thickBot="1" x14ac:dyDescent="0.25"/>
    <row r="7" spans="2:7" ht="17.25" thickBot="1" x14ac:dyDescent="0.3">
      <c r="B7" s="71" t="s">
        <v>51</v>
      </c>
      <c r="C7" s="72" t="s">
        <v>213</v>
      </c>
      <c r="D7" s="255" t="s">
        <v>214</v>
      </c>
      <c r="E7" s="255"/>
      <c r="F7" s="255"/>
      <c r="G7" s="71" t="s">
        <v>1</v>
      </c>
    </row>
    <row r="8" spans="2:7" ht="15.75" thickBot="1" x14ac:dyDescent="0.25">
      <c r="B8" s="73" t="str">
        <f>Dokumentationshilfe!A5</f>
        <v>TSH</v>
      </c>
      <c r="C8" s="74">
        <f>Dokumentationshilfe!J11</f>
        <v>2</v>
      </c>
      <c r="D8" s="242" t="str">
        <f>CONCATENATE(Dokumentationshilfe!D11," - ",Dokumentationshilfe!P11)</f>
        <v>1.64 - 2.36</v>
      </c>
      <c r="E8" s="242"/>
      <c r="F8" s="242"/>
      <c r="G8" s="73" t="str">
        <f>Dokumentationshilfe!O7</f>
        <v>µlU/ml</v>
      </c>
    </row>
    <row r="9" spans="2:7" ht="15.75" thickBot="1" x14ac:dyDescent="0.25">
      <c r="B9" s="73" t="str">
        <f>Dokumentationshilfe!S5</f>
        <v>TSH</v>
      </c>
      <c r="C9" s="74">
        <f>Dokumentationshilfe!AB11</f>
        <v>2.2599999999999998</v>
      </c>
      <c r="D9" s="242" t="str">
        <f>CONCATENATE(Dokumentationshilfe!V11," - ",Dokumentationshilfe!AH11)</f>
        <v>1.86 - 2.66</v>
      </c>
      <c r="E9" s="242"/>
      <c r="F9" s="242"/>
      <c r="G9" s="73" t="str">
        <f>Dokumentationshilfe!AG7</f>
        <v>µlU/ml</v>
      </c>
    </row>
    <row r="10" spans="2:7" ht="15.75" thickBot="1" x14ac:dyDescent="0.25">
      <c r="B10" s="73" t="str">
        <f>Dokumentationshilfe!AK5</f>
        <v>Test</v>
      </c>
      <c r="C10" s="74" t="str">
        <f>Dokumentationshilfe!AT11</f>
        <v/>
      </c>
      <c r="D10" s="242" t="str">
        <f>CONCATENATE(Dokumentationshilfe!AN11," - ",Dokumentationshilfe!AZ11)</f>
        <v xml:space="preserve"> - </v>
      </c>
      <c r="E10" s="242"/>
      <c r="F10" s="242"/>
      <c r="G10" s="73" t="str">
        <f>Dokumentationshilfe!AY7</f>
        <v>Einheit</v>
      </c>
    </row>
    <row r="11" spans="2:7" ht="15.75" thickBot="1" x14ac:dyDescent="0.25">
      <c r="B11" s="73" t="str">
        <f>Dokumentationshilfe!A41</f>
        <v>TSH</v>
      </c>
      <c r="C11" s="74">
        <f>Dokumentationshilfe!J47</f>
        <v>8.75</v>
      </c>
      <c r="D11" s="242" t="str">
        <f>CONCATENATE(Dokumentationshilfe!D47," - ",Dokumentationshilfe!P47)</f>
        <v>7.18 - 10.32</v>
      </c>
      <c r="E11" s="242"/>
      <c r="F11" s="242"/>
      <c r="G11" s="73" t="str">
        <f>Dokumentationshilfe!O43</f>
        <v>µlU/ml</v>
      </c>
    </row>
    <row r="12" spans="2:7" ht="15.75" thickBot="1" x14ac:dyDescent="0.25">
      <c r="B12" s="73" t="str">
        <f>Dokumentationshilfe!S41</f>
        <v>TSH</v>
      </c>
      <c r="C12" s="74">
        <f>Dokumentationshilfe!AB47</f>
        <v>10</v>
      </c>
      <c r="D12" s="242" t="str">
        <f>CONCATENATE(Dokumentationshilfe!V47," - ",Dokumentationshilfe!AH47)</f>
        <v>8.2 - 11.8</v>
      </c>
      <c r="E12" s="242"/>
      <c r="F12" s="242"/>
      <c r="G12" s="73" t="str">
        <f>Dokumentationshilfe!AG43</f>
        <v>µlU/ml</v>
      </c>
    </row>
    <row r="13" spans="2:7" ht="15.75" thickBot="1" x14ac:dyDescent="0.25">
      <c r="B13" s="73" t="str">
        <f>Dokumentationshilfe!AK41</f>
        <v>Test</v>
      </c>
      <c r="C13" s="74" t="str">
        <f>Dokumentationshilfe!AT47</f>
        <v/>
      </c>
      <c r="D13" s="242" t="str">
        <f>CONCATENATE(Dokumentationshilfe!AN47," - ",Dokumentationshilfe!AZ47)</f>
        <v xml:space="preserve"> - </v>
      </c>
      <c r="E13" s="242"/>
      <c r="F13" s="242"/>
      <c r="G13" s="73" t="str">
        <f>Dokumentationshilfe!AY43</f>
        <v>Einheit</v>
      </c>
    </row>
    <row r="14" spans="2:7" ht="15.75" thickBot="1" x14ac:dyDescent="0.25">
      <c r="B14" s="73" t="str">
        <f>Dokumentationshilfe!A77</f>
        <v>T3</v>
      </c>
      <c r="C14" s="74">
        <f>Dokumentationshilfe!J83</f>
        <v>2.54</v>
      </c>
      <c r="D14" s="242" t="str">
        <f>CONCATENATE(Dokumentationshilfe!D83," - ",Dokumentationshilfe!P83)</f>
        <v>2.04 - 3.04</v>
      </c>
      <c r="E14" s="242"/>
      <c r="F14" s="242"/>
      <c r="G14" s="73" t="str">
        <f>Dokumentationshilfe!O79</f>
        <v>nmol/l</v>
      </c>
    </row>
    <row r="15" spans="2:7" ht="15.75" thickBot="1" x14ac:dyDescent="0.25">
      <c r="B15" s="73" t="str">
        <f>Dokumentationshilfe!S77</f>
        <v>T3</v>
      </c>
      <c r="C15" s="74">
        <f>Dokumentationshilfe!AB83</f>
        <v>2.72</v>
      </c>
      <c r="D15" s="242" t="str">
        <f>CONCATENATE(Dokumentationshilfe!V83," - ",Dokumentationshilfe!AH83)</f>
        <v>2.18 - 3.26</v>
      </c>
      <c r="E15" s="242"/>
      <c r="F15" s="242"/>
      <c r="G15" s="73" t="str">
        <f>Dokumentationshilfe!AG79</f>
        <v>nmol/l</v>
      </c>
    </row>
    <row r="16" spans="2:7" ht="15.75" thickBot="1" x14ac:dyDescent="0.25">
      <c r="B16" s="73" t="str">
        <f>Dokumentationshilfe!AK77</f>
        <v>Test</v>
      </c>
      <c r="C16" s="74" t="str">
        <f>Dokumentationshilfe!AT83</f>
        <v/>
      </c>
      <c r="D16" s="242" t="str">
        <f>CONCATENATE(Dokumentationshilfe!AN83," - ",Dokumentationshilfe!AZ83)</f>
        <v xml:space="preserve"> - </v>
      </c>
      <c r="E16" s="242"/>
      <c r="F16" s="242"/>
      <c r="G16" s="73" t="str">
        <f>Dokumentationshilfe!AY79</f>
        <v>Einheit</v>
      </c>
    </row>
    <row r="17" spans="2:7" ht="15.75" thickBot="1" x14ac:dyDescent="0.25">
      <c r="B17" s="73" t="str">
        <f>Dokumentationshilfe!A113</f>
        <v>T3</v>
      </c>
      <c r="C17" s="74">
        <f>Dokumentationshilfe!J119</f>
        <v>5.75</v>
      </c>
      <c r="D17" s="242" t="str">
        <f>CONCATENATE(Dokumentationshilfe!D119," - ",Dokumentationshilfe!P119)</f>
        <v>4.6 - 6.9</v>
      </c>
      <c r="E17" s="242"/>
      <c r="F17" s="242"/>
      <c r="G17" s="73" t="str">
        <f>Dokumentationshilfe!O115</f>
        <v>nmol/l</v>
      </c>
    </row>
    <row r="18" spans="2:7" ht="15.75" thickBot="1" x14ac:dyDescent="0.25">
      <c r="B18" s="73" t="str">
        <f>Dokumentationshilfe!S113</f>
        <v>T3</v>
      </c>
      <c r="C18" s="74">
        <f>Dokumentationshilfe!AB119</f>
        <v>6.63</v>
      </c>
      <c r="D18" s="242" t="str">
        <f>CONCATENATE(Dokumentationshilfe!V119," - ",Dokumentationshilfe!AH119)</f>
        <v>5.31 - 7.95</v>
      </c>
      <c r="E18" s="242"/>
      <c r="F18" s="242"/>
      <c r="G18" s="73" t="str">
        <f>Dokumentationshilfe!AG115</f>
        <v>nmol/l</v>
      </c>
    </row>
    <row r="19" spans="2:7" ht="15.75" thickBot="1" x14ac:dyDescent="0.25">
      <c r="B19" s="73" t="str">
        <f>Dokumentationshilfe!AK113</f>
        <v>Test</v>
      </c>
      <c r="C19" s="74" t="str">
        <f>Dokumentationshilfe!AT119</f>
        <v/>
      </c>
      <c r="D19" s="242" t="str">
        <f>CONCATENATE(Dokumentationshilfe!AN119," - ",Dokumentationshilfe!AZ119)</f>
        <v xml:space="preserve"> - </v>
      </c>
      <c r="E19" s="242"/>
      <c r="F19" s="242"/>
      <c r="G19" s="73" t="str">
        <f>Dokumentationshilfe!AY115</f>
        <v>Einheit</v>
      </c>
    </row>
    <row r="20" spans="2:7" ht="15.75" thickBot="1" x14ac:dyDescent="0.25">
      <c r="B20" s="73" t="str">
        <f>Dokumentationshilfe!A149</f>
        <v>T4</v>
      </c>
      <c r="C20" s="74">
        <f>Dokumentationshilfe!J155</f>
        <v>76.42</v>
      </c>
      <c r="D20" s="242" t="str">
        <f>CONCATENATE(Dokumentationshilfe!D155," - ",Dokumentationshilfe!P155)</f>
        <v>61.14 - 91.7</v>
      </c>
      <c r="E20" s="242"/>
      <c r="F20" s="242"/>
      <c r="G20" s="73" t="str">
        <f>Dokumentationshilfe!O151</f>
        <v>nmol/l</v>
      </c>
    </row>
    <row r="21" spans="2:7" ht="15.75" thickBot="1" x14ac:dyDescent="0.25">
      <c r="B21" s="73" t="str">
        <f>Dokumentationshilfe!S149</f>
        <v>T4</v>
      </c>
      <c r="C21" s="74">
        <f>Dokumentationshilfe!AB155</f>
        <v>53.01</v>
      </c>
      <c r="D21" s="242" t="str">
        <f>CONCATENATE(Dokumentationshilfe!V155," - ",Dokumentationshilfe!AH155)</f>
        <v>42.41 - 63.61</v>
      </c>
      <c r="E21" s="242"/>
      <c r="F21" s="242"/>
      <c r="G21" s="73" t="str">
        <f>Dokumentationshilfe!AG151</f>
        <v>nmol/l</v>
      </c>
    </row>
    <row r="22" spans="2:7" ht="15.75" thickBot="1" x14ac:dyDescent="0.25">
      <c r="B22" s="73" t="str">
        <f>Dokumentationshilfe!AK149</f>
        <v>Test</v>
      </c>
      <c r="C22" s="74" t="str">
        <f>Dokumentationshilfe!AT155</f>
        <v/>
      </c>
      <c r="D22" s="242" t="str">
        <f>CONCATENATE(Dokumentationshilfe!AN155," - ",Dokumentationshilfe!AZ155)</f>
        <v xml:space="preserve"> - </v>
      </c>
      <c r="E22" s="242"/>
      <c r="F22" s="242"/>
      <c r="G22" s="73" t="str">
        <f>Dokumentationshilfe!AY151</f>
        <v>Einheit</v>
      </c>
    </row>
    <row r="23" spans="2:7" ht="15.75" thickBot="1" x14ac:dyDescent="0.25">
      <c r="B23" s="73" t="str">
        <f>Dokumentationshilfe!A185</f>
        <v>T4</v>
      </c>
      <c r="C23" s="74">
        <f>Dokumentationshilfe!J191</f>
        <v>252</v>
      </c>
      <c r="D23" s="242" t="str">
        <f>CONCATENATE(Dokumentationshilfe!D191," - ",Dokumentationshilfe!P191)</f>
        <v>201.6 - 302.4</v>
      </c>
      <c r="E23" s="242"/>
      <c r="F23" s="242"/>
      <c r="G23" s="73" t="str">
        <f>Dokumentationshilfe!O187</f>
        <v>nmol/l</v>
      </c>
    </row>
    <row r="24" spans="2:7" ht="15.75" thickBot="1" x14ac:dyDescent="0.25">
      <c r="B24" s="73" t="str">
        <f>Dokumentationshilfe!S185</f>
        <v>T4</v>
      </c>
      <c r="C24" s="74">
        <f>Dokumentationshilfe!AB191</f>
        <v>177.56</v>
      </c>
      <c r="D24" s="242" t="str">
        <f>CONCATENATE(Dokumentationshilfe!V191," - ",Dokumentationshilfe!AH191)</f>
        <v>142.05 - 213.07</v>
      </c>
      <c r="E24" s="242"/>
      <c r="F24" s="242"/>
      <c r="G24" s="73" t="str">
        <f>Dokumentationshilfe!AG187</f>
        <v>nmol/l</v>
      </c>
    </row>
    <row r="25" spans="2:7" ht="15.75" thickBot="1" x14ac:dyDescent="0.25">
      <c r="B25" s="73" t="str">
        <f>Dokumentationshilfe!AK185</f>
        <v>Test</v>
      </c>
      <c r="C25" s="74" t="str">
        <f>Dokumentationshilfe!AT191</f>
        <v/>
      </c>
      <c r="D25" s="242" t="str">
        <f>CONCATENATE(Dokumentationshilfe!AN191," - ",Dokumentationshilfe!AZ191)</f>
        <v xml:space="preserve"> - </v>
      </c>
      <c r="E25" s="242"/>
      <c r="F25" s="242"/>
      <c r="G25" s="73" t="str">
        <f>Dokumentationshilfe!AY187</f>
        <v>Einheit</v>
      </c>
    </row>
    <row r="26" spans="2:7" ht="15.75" thickBot="1" x14ac:dyDescent="0.25">
      <c r="B26" s="73" t="str">
        <f>Dokumentationshilfe!A221</f>
        <v>Beta-hCG</v>
      </c>
      <c r="C26" s="74">
        <f>Dokumentationshilfe!J227</f>
        <v>220</v>
      </c>
      <c r="D26" s="242" t="str">
        <f>CONCATENATE(Dokumentationshilfe!D227," - ",Dokumentationshilfe!P227)</f>
        <v>165 - 275</v>
      </c>
      <c r="E26" s="242"/>
      <c r="F26" s="242"/>
      <c r="G26" s="73" t="str">
        <f>Dokumentationshilfe!O223</f>
        <v>mlU/ml</v>
      </c>
    </row>
    <row r="27" spans="2:7" ht="15.75" thickBot="1" x14ac:dyDescent="0.25">
      <c r="B27" s="73" t="str">
        <f>Dokumentationshilfe!S221</f>
        <v>Beta-hCG</v>
      </c>
      <c r="C27" s="74">
        <f>Dokumentationshilfe!AB227</f>
        <v>2015</v>
      </c>
      <c r="D27" s="242" t="str">
        <f>CONCATENATE(Dokumentationshilfe!V227," - ",Dokumentationshilfe!AH227)</f>
        <v>1512 - 2518</v>
      </c>
      <c r="E27" s="242"/>
      <c r="F27" s="242"/>
      <c r="G27" s="73" t="str">
        <f>Dokumentationshilfe!AG223</f>
        <v>mlU/ml</v>
      </c>
    </row>
    <row r="28" spans="2:7" ht="15.75" thickBot="1" x14ac:dyDescent="0.25">
      <c r="B28" s="73" t="str">
        <f>Dokumentationshilfe!AK221</f>
        <v>Test</v>
      </c>
      <c r="C28" s="74" t="str">
        <f>Dokumentationshilfe!AT227</f>
        <v/>
      </c>
      <c r="D28" s="242" t="str">
        <f>CONCATENATE(Dokumentationshilfe!AN227," - ",Dokumentationshilfe!AZ227)</f>
        <v xml:space="preserve"> - </v>
      </c>
      <c r="E28" s="242"/>
      <c r="F28" s="242"/>
      <c r="G28" s="73" t="str">
        <f>Dokumentationshilfe!AY223</f>
        <v>Einheit</v>
      </c>
    </row>
    <row r="29" spans="2:7" ht="15" x14ac:dyDescent="0.2">
      <c r="B29" s="150"/>
      <c r="C29" s="151"/>
      <c r="D29" s="243"/>
      <c r="E29" s="243"/>
      <c r="F29" s="243"/>
      <c r="G29" s="150"/>
    </row>
    <row r="30" spans="2:7" ht="15" x14ac:dyDescent="0.2">
      <c r="B30" s="152"/>
      <c r="C30" s="154"/>
      <c r="D30" s="241"/>
      <c r="E30" s="241"/>
      <c r="F30" s="241"/>
      <c r="G30" s="152"/>
    </row>
    <row r="31" spans="2:7" ht="15" x14ac:dyDescent="0.2">
      <c r="B31" s="152"/>
      <c r="C31" s="154"/>
      <c r="D31" s="241"/>
      <c r="E31" s="241"/>
      <c r="F31" s="241"/>
      <c r="G31" s="152"/>
    </row>
    <row r="32" spans="2:7" ht="15" x14ac:dyDescent="0.2">
      <c r="B32" s="152"/>
      <c r="C32" s="154"/>
      <c r="D32" s="241"/>
      <c r="E32" s="241"/>
      <c r="F32" s="241"/>
      <c r="G32" s="152"/>
    </row>
    <row r="33" spans="2:7" ht="15" x14ac:dyDescent="0.2">
      <c r="B33" s="152"/>
      <c r="C33" s="153"/>
      <c r="D33" s="241"/>
      <c r="E33" s="241"/>
      <c r="F33" s="241"/>
      <c r="G33" s="152"/>
    </row>
    <row r="34" spans="2:7" ht="15" x14ac:dyDescent="0.2">
      <c r="B34" s="152"/>
      <c r="C34" s="153"/>
      <c r="D34" s="241"/>
      <c r="E34" s="241"/>
      <c r="F34" s="241"/>
      <c r="G34" s="152"/>
    </row>
  </sheetData>
  <sheetProtection algorithmName="SHA-512" hashValue="iqxvHwbhMbEgTthXHxQe53XRWm6XfQJgZbvXvuJ4Fd87ApbiXnQRrYPiLFHiXBFbYTNHbxS5ctdl0Q9iKgVilw==" saltValue="WLFtjz7MuOPyZNChZUZAiQ==" spinCount="100000" sheet="1" objects="1" scenarios="1"/>
  <mergeCells count="32">
    <mergeCell ref="D14:F14"/>
    <mergeCell ref="B2:G4"/>
    <mergeCell ref="B5:C5"/>
    <mergeCell ref="D5:E5"/>
    <mergeCell ref="F5:G5"/>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D33:F33"/>
    <mergeCell ref="D34:F34"/>
    <mergeCell ref="D27:F27"/>
    <mergeCell ref="D28:F28"/>
    <mergeCell ref="D29:F29"/>
    <mergeCell ref="D30:F30"/>
    <mergeCell ref="D31:F31"/>
    <mergeCell ref="D32:F32"/>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F31" sqref="F3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57" t="s">
        <v>243</v>
      </c>
      <c r="C2" s="258"/>
      <c r="D2" s="258"/>
      <c r="E2" s="258"/>
      <c r="F2" s="258"/>
      <c r="G2" s="259"/>
      <c r="I2" s="257" t="s">
        <v>244</v>
      </c>
      <c r="J2" s="258"/>
      <c r="K2" s="258"/>
      <c r="L2" s="258"/>
      <c r="M2" s="259"/>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245</v>
      </c>
      <c r="D4" s="86" t="s">
        <v>246</v>
      </c>
      <c r="E4" s="86" t="s">
        <v>247</v>
      </c>
      <c r="F4" s="86" t="s">
        <v>248</v>
      </c>
      <c r="G4" s="87" t="s">
        <v>249</v>
      </c>
      <c r="I4" s="260" t="s">
        <v>229</v>
      </c>
      <c r="J4" s="261"/>
      <c r="K4" s="261"/>
      <c r="L4" s="261"/>
      <c r="M4" s="262"/>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250</v>
      </c>
      <c r="K5" s="94" t="s">
        <v>251</v>
      </c>
      <c r="L5" s="94" t="s">
        <v>252</v>
      </c>
      <c r="M5" s="95" t="s">
        <v>253</v>
      </c>
    </row>
    <row r="6" spans="2:13" ht="16.5" customHeight="1" x14ac:dyDescent="0.2">
      <c r="B6" s="96"/>
      <c r="G6" s="97"/>
      <c r="I6" s="98" t="str">
        <f>Dokumentationshilfe!A5</f>
        <v>TSH</v>
      </c>
      <c r="J6" s="99"/>
      <c r="K6" s="99"/>
      <c r="L6" s="100">
        <f>Dokumentationshilfe!J11</f>
        <v>2</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254</v>
      </c>
      <c r="C7" s="263" t="str">
        <f>IF(OR(F5="VK manuell eingeben",F5="Parameter eingeben"),"",IF(OR(F5=0,F5=""),"",IF(AND(E5="",F5&lt;&gt;"",F5&lt;&gt;0),_xlfn.CONCAT(Hilfstabelle!Q39,MAX(C5,D5)-F5,Hilfstabelle!Q40,MAX(C5,D5)+F5,Hilfstabelle!Q41),IF(E5&lt;F5,Hilfstabelle!Q43,IF(E5&gt;F5,Hilfstabelle!Q44,"")))))</f>
        <v/>
      </c>
      <c r="D7" s="263"/>
      <c r="E7" s="263"/>
      <c r="F7" s="263"/>
      <c r="G7" s="264"/>
      <c r="I7" s="98" t="str">
        <f>Dokumentationshilfe!S5</f>
        <v>TSH</v>
      </c>
      <c r="J7" s="99"/>
      <c r="K7" s="99"/>
      <c r="L7" s="100">
        <f>Dokumentationshilfe!AB11</f>
        <v>2.2599999999999998</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65"/>
      <c r="D8" s="265"/>
      <c r="E8" s="265"/>
      <c r="F8" s="265"/>
      <c r="G8" s="266"/>
      <c r="I8" s="103" t="str">
        <f>Dokumentationshilfe!AK5</f>
        <v>Test</v>
      </c>
      <c r="J8" s="104"/>
      <c r="K8" s="104"/>
      <c r="L8" s="105" t="str">
        <f>Dokumentationshilfe!AT11</f>
        <v/>
      </c>
      <c r="M8" s="106" t="str">
        <f t="shared" si="0"/>
        <v>Analysesystem wählen</v>
      </c>
    </row>
    <row r="9" spans="2:13" ht="16.5" customHeight="1" thickBot="1" x14ac:dyDescent="0.25">
      <c r="B9" s="107"/>
      <c r="C9" s="267"/>
      <c r="D9" s="267"/>
      <c r="E9" s="267"/>
      <c r="F9" s="267"/>
      <c r="G9" s="268"/>
      <c r="I9" s="98" t="str">
        <f>Dokumentationshilfe!A41</f>
        <v>TSH</v>
      </c>
      <c r="J9" s="99"/>
      <c r="K9" s="99"/>
      <c r="L9" s="100">
        <f>Dokumentationshilfe!J47</f>
        <v>8.75</v>
      </c>
      <c r="M9" s="101" t="str">
        <f t="shared" si="0"/>
        <v>Analysesystem wählen</v>
      </c>
    </row>
    <row r="10" spans="2:13" ht="16.5" customHeight="1" thickTop="1" x14ac:dyDescent="0.2">
      <c r="I10" s="98" t="str">
        <f>Dokumentationshilfe!S41</f>
        <v>TSH</v>
      </c>
      <c r="J10" s="99"/>
      <c r="K10" s="99"/>
      <c r="L10" s="100">
        <f>Dokumentationshilfe!AB47</f>
        <v>10</v>
      </c>
      <c r="M10" s="101" t="str">
        <f t="shared" si="0"/>
        <v>Analysesystem wählen</v>
      </c>
    </row>
    <row r="11" spans="2:13" ht="16.5" customHeight="1" thickBot="1" x14ac:dyDescent="0.25">
      <c r="I11" s="103" t="str">
        <f>Dokumentationshilfe!AK41</f>
        <v>Test</v>
      </c>
      <c r="J11" s="104"/>
      <c r="K11" s="104"/>
      <c r="L11" s="105" t="str">
        <f>Dokumentationshilfe!AT47</f>
        <v/>
      </c>
      <c r="M11" s="106" t="str">
        <f t="shared" si="0"/>
        <v>Analysesystem wählen</v>
      </c>
    </row>
    <row r="12" spans="2:13" ht="16.5" customHeight="1" thickTop="1" thickBot="1" x14ac:dyDescent="0.3">
      <c r="B12" s="269" t="s">
        <v>255</v>
      </c>
      <c r="C12" s="270"/>
      <c r="D12" s="270"/>
      <c r="E12" s="270"/>
      <c r="F12" s="270"/>
      <c r="G12" s="271"/>
      <c r="I12" s="98" t="str">
        <f>Dokumentationshilfe!A77</f>
        <v>T3</v>
      </c>
      <c r="J12" s="99"/>
      <c r="K12" s="99"/>
      <c r="L12" s="100">
        <f>Dokumentationshilfe!J83</f>
        <v>2.54</v>
      </c>
      <c r="M12" s="101" t="str">
        <f t="shared" si="0"/>
        <v>Analysesystem wählen</v>
      </c>
    </row>
    <row r="13" spans="2:13" ht="16.5" customHeight="1" thickBot="1" x14ac:dyDescent="0.25">
      <c r="B13" s="96"/>
      <c r="G13" s="97"/>
      <c r="I13" s="98" t="str">
        <f>Dokumentationshilfe!S77</f>
        <v>T3</v>
      </c>
      <c r="J13" s="99"/>
      <c r="K13" s="99"/>
      <c r="L13" s="100">
        <f>Dokumentationshilfe!AB83</f>
        <v>2.72</v>
      </c>
      <c r="M13" s="101" t="str">
        <f t="shared" si="0"/>
        <v>Analysesystem wählen</v>
      </c>
    </row>
    <row r="14" spans="2:13" ht="16.5" customHeight="1" x14ac:dyDescent="0.2">
      <c r="B14" s="108" t="s">
        <v>256</v>
      </c>
      <c r="C14" s="256" t="s">
        <v>257</v>
      </c>
      <c r="D14" s="256"/>
      <c r="E14" s="109" t="s">
        <v>258</v>
      </c>
      <c r="F14" s="110" t="s">
        <v>259</v>
      </c>
      <c r="G14" s="111"/>
      <c r="I14" s="103" t="str">
        <f>Dokumentationshilfe!AK77</f>
        <v>Test</v>
      </c>
      <c r="J14" s="104"/>
      <c r="K14" s="104"/>
      <c r="L14" s="105" t="str">
        <f>Dokumentationshilfe!AT83</f>
        <v/>
      </c>
      <c r="M14" s="106" t="str">
        <f t="shared" si="0"/>
        <v>Analysesystem wählen</v>
      </c>
    </row>
    <row r="15" spans="2:13" ht="16.5" customHeight="1" thickBot="1" x14ac:dyDescent="0.25">
      <c r="B15" s="112"/>
      <c r="C15" s="272"/>
      <c r="D15" s="272"/>
      <c r="E15" s="113"/>
      <c r="F15" s="114" t="str">
        <f t="array" ref="F15">IF(OR(B15="",AND(B15&lt;&gt;"",OR(C15="",E15=""))),"",IFERROR(INDEX(Hilfstabelle!AD8:AD500, MATCH(1, (Hilfstabelle!AB8:AB500=C15) * (Hilfstabelle!AC8:AC500=E15), 0)) * B15,""))</f>
        <v/>
      </c>
      <c r="G15" s="115" t="str">
        <f>IF(E15="","",E15)</f>
        <v/>
      </c>
      <c r="I15" s="98" t="str">
        <f>Dokumentationshilfe!A113</f>
        <v>T3</v>
      </c>
      <c r="J15" s="99"/>
      <c r="K15" s="99"/>
      <c r="L15" s="100">
        <f>Dokumentationshilfe!J119</f>
        <v>5.75</v>
      </c>
      <c r="M15" s="101" t="str">
        <f t="shared" si="0"/>
        <v>Analysesystem wählen</v>
      </c>
    </row>
    <row r="16" spans="2:13" ht="16.5" customHeight="1" thickTop="1" x14ac:dyDescent="0.2">
      <c r="I16" s="98" t="str">
        <f>Dokumentationshilfe!S113</f>
        <v>T3</v>
      </c>
      <c r="J16" s="99"/>
      <c r="K16" s="99"/>
      <c r="L16" s="100">
        <f>Dokumentationshilfe!AB119</f>
        <v>6.63</v>
      </c>
      <c r="M16" s="101" t="str">
        <f t="shared" si="0"/>
        <v>Analysesystem wählen</v>
      </c>
    </row>
    <row r="17" spans="2:13" ht="16.5" customHeight="1" thickBot="1" x14ac:dyDescent="0.25">
      <c r="I17" s="103" t="str">
        <f>Dokumentationshilfe!AK113</f>
        <v>Test</v>
      </c>
      <c r="J17" s="104"/>
      <c r="K17" s="104"/>
      <c r="L17" s="105" t="str">
        <f>Dokumentationshilfe!AT119</f>
        <v/>
      </c>
      <c r="M17" s="106" t="str">
        <f t="shared" si="0"/>
        <v>Analysesystem wählen</v>
      </c>
    </row>
    <row r="18" spans="2:13" ht="16.5" customHeight="1" thickTop="1" thickBot="1" x14ac:dyDescent="0.3">
      <c r="B18" s="257" t="s">
        <v>260</v>
      </c>
      <c r="C18" s="258"/>
      <c r="D18" s="258"/>
      <c r="E18" s="258"/>
      <c r="F18" s="258"/>
      <c r="G18" s="259"/>
      <c r="I18" s="98" t="str">
        <f>Dokumentationshilfe!A149</f>
        <v>T4</v>
      </c>
      <c r="J18" s="99"/>
      <c r="K18" s="99"/>
      <c r="L18" s="100">
        <f>Dokumentationshilfe!J155</f>
        <v>76.42</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281" t="s">
        <v>262</v>
      </c>
      <c r="C19" s="282"/>
      <c r="D19" s="282"/>
      <c r="E19" s="282"/>
      <c r="F19" s="282"/>
      <c r="G19" s="283"/>
      <c r="I19" s="98" t="str">
        <f>Dokumentationshilfe!S149</f>
        <v>T4</v>
      </c>
      <c r="J19" s="99"/>
      <c r="K19" s="99"/>
      <c r="L19" s="100">
        <f>Dokumentationshilfe!AB155</f>
        <v>53.01</v>
      </c>
      <c r="M19" s="101" t="str">
        <f t="shared" ref="M19:M26"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273" t="s">
        <v>261</v>
      </c>
      <c r="C20" s="274"/>
      <c r="D20" s="275" t="str">
        <f>CONCATENATE("Mittelwert der Messwerte von ",C21," (MW):")</f>
        <v>Mittelwert der Messwerte von Auswahl (MW):</v>
      </c>
      <c r="E20" s="276"/>
      <c r="F20" s="276"/>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Test</v>
      </c>
      <c r="J20" s="99"/>
      <c r="K20" s="99"/>
      <c r="L20" s="100" t="str">
        <f>Dokumentationshilfe!AT155</f>
        <v/>
      </c>
      <c r="M20" s="101" t="str">
        <f t="shared" si="1"/>
        <v>Analysesystem wählen</v>
      </c>
    </row>
    <row r="21" spans="2:13" ht="16.5" customHeight="1" x14ac:dyDescent="0.25">
      <c r="B21" s="117"/>
      <c r="C21" s="118" t="s">
        <v>36</v>
      </c>
      <c r="D21" s="277" t="str">
        <f>CONCATENATE("Variationskoeffiezient der Messwerte von ",C21," (VK):")</f>
        <v>Variationskoeffiezient der Messwerte von Auswahl (VK):</v>
      </c>
      <c r="E21" s="278"/>
      <c r="F21" s="278"/>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T4</v>
      </c>
      <c r="J21" s="99"/>
      <c r="K21" s="99"/>
      <c r="L21" s="100">
        <f>Dokumentationshilfe!J191</f>
        <v>252</v>
      </c>
      <c r="M21" s="101" t="str">
        <f t="shared" si="1"/>
        <v>Analysesystem wählen</v>
      </c>
    </row>
    <row r="22" spans="2:13" ht="16.5" customHeight="1" x14ac:dyDescent="0.2">
      <c r="B22" s="96"/>
      <c r="D22" s="277" t="str">
        <f>CONCATENATE("Standardabweichung der Messwerte von ",C21," (s):")</f>
        <v>Standardabweichung der Messwerte von Auswahl (s):</v>
      </c>
      <c r="E22" s="278"/>
      <c r="F22" s="278"/>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T4</v>
      </c>
      <c r="J22" s="99"/>
      <c r="K22" s="99"/>
      <c r="L22" s="100">
        <f>Dokumentationshilfe!AB191</f>
        <v>177.56</v>
      </c>
      <c r="M22" s="101" t="str">
        <f t="shared" si="1"/>
        <v>Analysesystem wählen</v>
      </c>
    </row>
    <row r="23" spans="2:13" ht="16.5" customHeight="1" x14ac:dyDescent="0.2">
      <c r="B23" s="96"/>
      <c r="D23" s="277" t="str">
        <f>CONCATENATE("Maximale absolute Spannweite der Messwerte von ",C21,":")</f>
        <v>Maximale absolute Spannweite der Messwerte von Auswahl:</v>
      </c>
      <c r="E23" s="278"/>
      <c r="F23" s="278"/>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98" t="str">
        <f>Dokumentationshilfe!AK185</f>
        <v>Test</v>
      </c>
      <c r="J23" s="99"/>
      <c r="K23" s="99"/>
      <c r="L23" s="100" t="str">
        <f>Dokumentationshilfe!AT191</f>
        <v/>
      </c>
      <c r="M23" s="101" t="str">
        <f t="shared" si="1"/>
        <v>Analysesystem wählen</v>
      </c>
    </row>
    <row r="24" spans="2:13" ht="16.5" customHeight="1" x14ac:dyDescent="0.2">
      <c r="B24" s="96"/>
      <c r="D24" s="277" t="str">
        <f>CONCATENATE("Maximale relative Spannweite der Messwerte von ",C21," in s:")</f>
        <v>Maximale relative Spannweite der Messwerte von Auswahl in s:</v>
      </c>
      <c r="E24" s="278"/>
      <c r="F24" s="278"/>
      <c r="G24" s="120" t="str">
        <f>IF(OR(C21="Auswahl",C21=""),"Parameter auswählen",IFERROR(_xlfn.TEXTJOIN( ,FALSE,ROUND(G23/G22,2)," s"),"0"))</f>
        <v>Parameter auswählen</v>
      </c>
      <c r="I24" s="98" t="str">
        <f>Dokumentationshilfe!A221</f>
        <v>Beta-hCG</v>
      </c>
      <c r="J24" s="99"/>
      <c r="K24" s="99"/>
      <c r="L24" s="100">
        <f>Dokumentationshilfe!J227</f>
        <v>220</v>
      </c>
      <c r="M24" s="101" t="str">
        <f t="shared" si="1"/>
        <v>Analysesystem wählen</v>
      </c>
    </row>
    <row r="25" spans="2:13" ht="16.5" customHeight="1" x14ac:dyDescent="0.2">
      <c r="B25" s="96"/>
      <c r="D25" s="277" t="str">
        <f>CONCATENATE("max. rel. Spannweite der Messwerte von ",C21," in s (s gemäss Qualab):")</f>
        <v>max. rel. Spannweite der Messwerte von Auswahl in s (s gemäss Qualab):</v>
      </c>
      <c r="E25" s="278"/>
      <c r="F25" s="278"/>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98" t="str">
        <f>Dokumentationshilfe!S221</f>
        <v>Beta-hCG</v>
      </c>
      <c r="J25" s="99"/>
      <c r="K25" s="99"/>
      <c r="L25" s="100">
        <f>Dokumentationshilfe!AB227</f>
        <v>2015</v>
      </c>
      <c r="M25" s="101" t="str">
        <f t="shared" si="1"/>
        <v>Analysesystem wählen</v>
      </c>
    </row>
    <row r="26" spans="2:13" ht="16.5" customHeight="1" thickBot="1" x14ac:dyDescent="0.25">
      <c r="B26" s="107"/>
      <c r="C26" s="121"/>
      <c r="D26" s="279" t="str">
        <f>CONCATENATE("Anzahl Messungen des Parameter ",C21,":")</f>
        <v>Anzahl Messungen des Parameter Auswahl:</v>
      </c>
      <c r="E26" s="280"/>
      <c r="F26" s="280"/>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103" t="str">
        <f>Dokumentationshilfe!AK221</f>
        <v>Test</v>
      </c>
      <c r="J26" s="104"/>
      <c r="K26" s="104"/>
      <c r="L26" s="105" t="str">
        <f>Dokumentationshilfe!AT227</f>
        <v/>
      </c>
      <c r="M26" s="106" t="str">
        <f t="shared" si="1"/>
        <v>Analysesystem wählen</v>
      </c>
    </row>
    <row r="27" spans="2:13" ht="16.5" customHeight="1" thickTop="1" x14ac:dyDescent="0.2">
      <c r="I27" s="141"/>
      <c r="J27" s="142"/>
      <c r="K27" s="142"/>
      <c r="L27" s="143"/>
      <c r="M27" s="143"/>
    </row>
    <row r="28" spans="2:13" ht="16.5" customHeight="1" x14ac:dyDescent="0.2">
      <c r="I28" s="144"/>
      <c r="J28" s="145"/>
      <c r="K28" s="145"/>
      <c r="L28" s="146"/>
      <c r="M28" s="146"/>
    </row>
    <row r="29" spans="2:13" ht="16.5" customHeight="1" x14ac:dyDescent="0.2">
      <c r="I29" s="144"/>
      <c r="J29" s="145"/>
      <c r="K29" s="145"/>
      <c r="L29" s="146"/>
      <c r="M29" s="146"/>
    </row>
    <row r="30" spans="2:13" ht="16.5" customHeight="1" x14ac:dyDescent="0.2">
      <c r="I30" s="144"/>
      <c r="J30" s="145"/>
      <c r="K30" s="145"/>
      <c r="L30" s="146"/>
      <c r="M30" s="146"/>
    </row>
    <row r="31" spans="2:13" ht="16.5" customHeight="1" x14ac:dyDescent="0.2">
      <c r="I31" s="144"/>
      <c r="J31" s="145"/>
      <c r="K31" s="145"/>
      <c r="L31" s="146"/>
      <c r="M31" s="146"/>
    </row>
    <row r="32" spans="2:13" ht="16.5" customHeight="1" x14ac:dyDescent="0.2">
      <c r="I32" s="144"/>
      <c r="J32" s="145"/>
      <c r="K32" s="145"/>
      <c r="L32" s="146"/>
      <c r="M32" s="146"/>
    </row>
    <row r="33" spans="9:13" ht="16.5" customHeight="1" x14ac:dyDescent="0.2">
      <c r="I33" s="144"/>
      <c r="J33" s="145"/>
      <c r="K33" s="145"/>
      <c r="L33" s="146"/>
      <c r="M33" s="146"/>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3A7N6EYCp6EsPumEE/Jjw7QSE22OWt2xYzuCHPDbTyitf42wq5WAhqKVBtbnv+qjITDXcVAttDkkE2EdM3RuuQ==" saltValue="vFL/dakyL/GRMwCPJYUPmQ==" spinCount="100000" sheet="1" objects="1" scenarios="1"/>
  <mergeCells count="17">
    <mergeCell ref="D23:F23"/>
    <mergeCell ref="D24:F24"/>
    <mergeCell ref="D25:F25"/>
    <mergeCell ref="D26:F26"/>
    <mergeCell ref="B19:G19"/>
    <mergeCell ref="D22:F22"/>
    <mergeCell ref="C15:D15"/>
    <mergeCell ref="B18:G18"/>
    <mergeCell ref="B20:C20"/>
    <mergeCell ref="D20:F20"/>
    <mergeCell ref="D21:F21"/>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X56" sqref="X5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31</v>
      </c>
      <c r="W4" s="52"/>
      <c r="X4" s="52" t="s">
        <v>220</v>
      </c>
    </row>
    <row r="5" spans="3:30" x14ac:dyDescent="0.2">
      <c r="C5" s="4"/>
      <c r="D5" s="5" t="s">
        <v>11</v>
      </c>
      <c r="E5" s="5" t="s">
        <v>19</v>
      </c>
      <c r="F5" s="6" t="s">
        <v>12</v>
      </c>
      <c r="G5" s="6" t="s">
        <v>13</v>
      </c>
      <c r="H5" s="6" t="s">
        <v>14</v>
      </c>
      <c r="I5" s="6" t="s">
        <v>15</v>
      </c>
      <c r="J5" s="6" t="s">
        <v>16</v>
      </c>
      <c r="K5" s="6" t="s">
        <v>17</v>
      </c>
      <c r="L5" s="7" t="s">
        <v>18</v>
      </c>
      <c r="X5" t="s">
        <v>36</v>
      </c>
    </row>
    <row r="6" spans="3:30" x14ac:dyDescent="0.2">
      <c r="C6" s="4"/>
      <c r="D6" s="5"/>
      <c r="E6" s="5"/>
      <c r="F6" s="5"/>
      <c r="G6" s="5"/>
      <c r="H6" s="5"/>
      <c r="I6" s="5"/>
      <c r="J6" s="5"/>
      <c r="K6" s="5"/>
      <c r="L6" s="8"/>
      <c r="Q6" s="52" t="s">
        <v>35</v>
      </c>
      <c r="R6" s="52"/>
      <c r="S6" s="52"/>
      <c r="T6" s="52"/>
      <c r="U6" s="52"/>
      <c r="X6" t="str">
        <f>Dokumentationshilfe!A5</f>
        <v>TSH</v>
      </c>
      <c r="AA6" s="52" t="s">
        <v>221</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33</v>
      </c>
      <c r="R7" s="52"/>
      <c r="S7" s="52"/>
      <c r="T7" s="52"/>
      <c r="U7" s="52"/>
      <c r="X7" t="str">
        <f>Dokumentationshilfe!S5</f>
        <v>TSH</v>
      </c>
      <c r="AA7" t="s">
        <v>222</v>
      </c>
      <c r="AB7" t="s">
        <v>223</v>
      </c>
      <c r="AC7" t="s">
        <v>224</v>
      </c>
      <c r="AD7" t="s">
        <v>225</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32</v>
      </c>
      <c r="R8" s="52"/>
      <c r="S8" s="52"/>
      <c r="T8" s="52"/>
      <c r="U8" s="52"/>
      <c r="X8" t="str">
        <f>Dokumentationshilfe!AK5</f>
        <v>Test</v>
      </c>
      <c r="AA8" t="s">
        <v>226</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34</v>
      </c>
      <c r="X9" t="str">
        <f>Dokumentationshilfe!A41</f>
        <v>TSH</v>
      </c>
      <c r="AA9" t="s">
        <v>62</v>
      </c>
      <c r="AB9" t="s">
        <v>226</v>
      </c>
      <c r="AC9" t="s">
        <v>226</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TSH</v>
      </c>
      <c r="AA10" t="s">
        <v>46</v>
      </c>
      <c r="AB10" t="s">
        <v>226</v>
      </c>
      <c r="AC10" t="s">
        <v>62</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Test</v>
      </c>
      <c r="AA11" t="s">
        <v>227</v>
      </c>
      <c r="AB11" t="s">
        <v>226</v>
      </c>
      <c r="AC11" t="s">
        <v>46</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37</v>
      </c>
      <c r="S12" s="52" t="s">
        <v>228</v>
      </c>
      <c r="W12" s="52"/>
      <c r="X12" t="str">
        <f>Dokumentationshilfe!A77</f>
        <v>T3</v>
      </c>
      <c r="AA12" t="s">
        <v>160</v>
      </c>
      <c r="AB12" t="s">
        <v>226</v>
      </c>
      <c r="AC12" t="s">
        <v>227</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36</v>
      </c>
      <c r="S13" s="52" t="s">
        <v>229</v>
      </c>
      <c r="X13" t="str">
        <f>Dokumentationshilfe!S77</f>
        <v>T3</v>
      </c>
      <c r="AA13" t="s">
        <v>230</v>
      </c>
      <c r="AB13" t="s">
        <v>226</v>
      </c>
      <c r="AC13" t="s">
        <v>160</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38</v>
      </c>
      <c r="S14" s="52" t="s">
        <v>231</v>
      </c>
      <c r="X14" t="str">
        <f>Dokumentationshilfe!AK77</f>
        <v>Test</v>
      </c>
      <c r="AA14" t="s">
        <v>232</v>
      </c>
      <c r="AB14" t="s">
        <v>226</v>
      </c>
      <c r="AC14" t="s">
        <v>230</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206</v>
      </c>
      <c r="Q15" s="52" t="s">
        <v>39</v>
      </c>
      <c r="S15" s="52" t="s">
        <v>233</v>
      </c>
      <c r="X15" t="str">
        <f>Dokumentationshilfe!A113</f>
        <v>T3</v>
      </c>
      <c r="AA15" t="s">
        <v>234</v>
      </c>
      <c r="AB15" t="s">
        <v>226</v>
      </c>
      <c r="AC15" t="s">
        <v>232</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206</v>
      </c>
      <c r="Q16" s="52" t="s">
        <v>41</v>
      </c>
      <c r="X16" t="str">
        <f>Dokumentationshilfe!S113</f>
        <v>T3</v>
      </c>
      <c r="AA16" t="s">
        <v>235</v>
      </c>
      <c r="AB16" t="s">
        <v>226</v>
      </c>
      <c r="AC16" t="s">
        <v>234</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40</v>
      </c>
      <c r="X17" t="str">
        <f>Dokumentationshilfe!AK113</f>
        <v>Test</v>
      </c>
      <c r="AA17" t="s">
        <v>97</v>
      </c>
      <c r="AB17" t="s">
        <v>226</v>
      </c>
      <c r="AC17" t="s">
        <v>235</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T4</v>
      </c>
      <c r="AA18" t="s">
        <v>236</v>
      </c>
      <c r="AB18" t="s">
        <v>226</v>
      </c>
      <c r="AC18" t="s">
        <v>97</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T4</v>
      </c>
      <c r="AB19" t="s">
        <v>226</v>
      </c>
      <c r="AC19" t="s">
        <v>236</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42</v>
      </c>
      <c r="X20" t="str">
        <f>Dokumentationshilfe!AK149</f>
        <v>Test</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36</v>
      </c>
      <c r="X21" t="str">
        <f>Dokumentationshilfe!A185</f>
        <v>T4</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44</v>
      </c>
      <c r="X22" t="str">
        <f>Dokumentationshilfe!S185</f>
        <v>T4</v>
      </c>
      <c r="AB22" t="s">
        <v>62</v>
      </c>
      <c r="AC22" t="s">
        <v>226</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43</v>
      </c>
      <c r="X23" t="str">
        <f>Dokumentationshilfe!AK185</f>
        <v>Test</v>
      </c>
      <c r="AB23" t="s">
        <v>62</v>
      </c>
      <c r="AC23" t="s">
        <v>62</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X24" t="str">
        <f>Dokumentationshilfe!A221</f>
        <v>Beta-hCG</v>
      </c>
      <c r="AB24" t="s">
        <v>62</v>
      </c>
      <c r="AC24" t="s">
        <v>46</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X25" t="str">
        <f>Dokumentationshilfe!S221</f>
        <v>Beta-hCG</v>
      </c>
      <c r="AB25" t="s">
        <v>62</v>
      </c>
      <c r="AC25" t="s">
        <v>227</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X26" t="str">
        <f>Dokumentationshilfe!AK221</f>
        <v>Test</v>
      </c>
      <c r="AB26" t="s">
        <v>62</v>
      </c>
      <c r="AC26" t="s">
        <v>160</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45</v>
      </c>
      <c r="R27" s="70"/>
      <c r="S27" s="70"/>
      <c r="T27" s="70"/>
      <c r="U27" s="70"/>
      <c r="V27" s="70"/>
      <c r="W27" s="70"/>
      <c r="AB27" s="52" t="s">
        <v>62</v>
      </c>
      <c r="AC27" t="s">
        <v>230</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284" t="s">
        <v>207</v>
      </c>
      <c r="R28" s="284"/>
      <c r="S28" s="284"/>
      <c r="T28" s="284"/>
      <c r="U28" s="284"/>
      <c r="V28" s="70"/>
      <c r="W28" s="70"/>
      <c r="AB28" t="s">
        <v>62</v>
      </c>
      <c r="AC28" t="s">
        <v>232</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284"/>
      <c r="R29" s="284"/>
      <c r="S29" s="284"/>
      <c r="T29" s="284"/>
      <c r="U29" s="284"/>
      <c r="V29" s="70"/>
      <c r="W29" s="70"/>
      <c r="AB29" t="s">
        <v>62</v>
      </c>
      <c r="AC29" t="s">
        <v>234</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284"/>
      <c r="R30" s="284"/>
      <c r="S30" s="284"/>
      <c r="T30" s="284"/>
      <c r="U30" s="284"/>
      <c r="V30" s="70"/>
      <c r="W30" s="70"/>
      <c r="AB30" t="s">
        <v>62</v>
      </c>
      <c r="AC30" t="s">
        <v>235</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284"/>
      <c r="R31" s="284"/>
      <c r="S31" s="284"/>
      <c r="T31" s="284"/>
      <c r="U31" s="284"/>
      <c r="V31" s="70"/>
      <c r="W31" s="70"/>
      <c r="AB31" t="s">
        <v>62</v>
      </c>
      <c r="AC31" t="s">
        <v>97</v>
      </c>
      <c r="AD31">
        <v>1000000</v>
      </c>
    </row>
    <row r="32" spans="3:30" ht="13.5" thickBot="1" x14ac:dyDescent="0.25">
      <c r="Q32" s="284"/>
      <c r="R32" s="284"/>
      <c r="S32" s="284"/>
      <c r="T32" s="284"/>
      <c r="U32" s="284"/>
      <c r="V32" s="70"/>
      <c r="W32" s="70"/>
      <c r="AB32" t="s">
        <v>62</v>
      </c>
      <c r="AC32" t="s">
        <v>236</v>
      </c>
      <c r="AD32">
        <v>1000000000</v>
      </c>
    </row>
    <row r="33" spans="3:30" x14ac:dyDescent="0.2">
      <c r="C33" s="1"/>
      <c r="D33" s="2" t="s">
        <v>11</v>
      </c>
      <c r="E33" s="2" t="s">
        <v>20</v>
      </c>
      <c r="F33" s="14" t="s">
        <v>12</v>
      </c>
      <c r="G33" s="14" t="s">
        <v>13</v>
      </c>
      <c r="H33" s="14" t="s">
        <v>14</v>
      </c>
      <c r="I33" s="14" t="s">
        <v>15</v>
      </c>
      <c r="J33" s="14" t="s">
        <v>16</v>
      </c>
      <c r="K33" s="14" t="s">
        <v>17</v>
      </c>
      <c r="L33" s="15" t="s">
        <v>18</v>
      </c>
      <c r="Q33" s="284"/>
      <c r="R33" s="284"/>
      <c r="S33" s="284"/>
      <c r="T33" s="284"/>
      <c r="U33" s="284"/>
      <c r="V33" s="70"/>
      <c r="W33" s="70"/>
    </row>
    <row r="34" spans="3:30" x14ac:dyDescent="0.2">
      <c r="C34" s="4"/>
      <c r="D34" s="5"/>
      <c r="E34" s="5"/>
      <c r="F34" s="5"/>
      <c r="G34" s="5"/>
      <c r="H34" s="5"/>
      <c r="I34" s="5"/>
      <c r="J34" s="5"/>
      <c r="K34" s="5"/>
      <c r="L34" s="8"/>
      <c r="Q34" s="284"/>
      <c r="R34" s="284"/>
      <c r="S34" s="284"/>
      <c r="T34" s="284"/>
      <c r="U34" s="284"/>
      <c r="V34" s="70"/>
      <c r="W34" s="70"/>
      <c r="AB34" t="s">
        <v>46</v>
      </c>
      <c r="AC34" t="s">
        <v>226</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284"/>
      <c r="R35" s="284"/>
      <c r="S35" s="284"/>
      <c r="T35" s="284"/>
      <c r="U35" s="284"/>
      <c r="V35" s="70"/>
      <c r="W35" s="70"/>
      <c r="AB35" t="s">
        <v>46</v>
      </c>
      <c r="AC35" t="s">
        <v>62</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46</v>
      </c>
      <c r="AC36" t="s">
        <v>46</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46</v>
      </c>
      <c r="AC37" t="s">
        <v>227</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237</v>
      </c>
      <c r="AB38" t="s">
        <v>46</v>
      </c>
      <c r="AC38" t="s">
        <v>160</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238</v>
      </c>
      <c r="AB39" t="s">
        <v>46</v>
      </c>
      <c r="AC39" t="s">
        <v>230</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239</v>
      </c>
      <c r="AB40" t="s">
        <v>46</v>
      </c>
      <c r="AC40" t="s">
        <v>232</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206</v>
      </c>
      <c r="Q41" s="52" t="s">
        <v>240</v>
      </c>
      <c r="AB41" t="s">
        <v>46</v>
      </c>
      <c r="AC41" t="s">
        <v>234</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206</v>
      </c>
      <c r="AB42" t="s">
        <v>46</v>
      </c>
      <c r="AC42" t="s">
        <v>235</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241</v>
      </c>
      <c r="AB43" t="s">
        <v>46</v>
      </c>
      <c r="AC43" t="s">
        <v>97</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242</v>
      </c>
      <c r="AB44" t="s">
        <v>46</v>
      </c>
      <c r="AC44" t="s">
        <v>236</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227</v>
      </c>
      <c r="AC46" t="s">
        <v>226</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227</v>
      </c>
      <c r="AC47" t="s">
        <v>62</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227</v>
      </c>
      <c r="AC48" t="s">
        <v>46</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227</v>
      </c>
      <c r="AC49" t="s">
        <v>227</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227</v>
      </c>
      <c r="AC50" t="s">
        <v>160</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227</v>
      </c>
      <c r="AC51" t="s">
        <v>230</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227</v>
      </c>
      <c r="AC52" t="s">
        <v>232</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227</v>
      </c>
      <c r="AC53" t="s">
        <v>234</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227</v>
      </c>
      <c r="AC54" t="s">
        <v>235</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227</v>
      </c>
      <c r="AC55" t="s">
        <v>97</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227</v>
      </c>
      <c r="AC56" t="s">
        <v>236</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160</v>
      </c>
      <c r="AC58" t="s">
        <v>226</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4" t="s">
        <v>12</v>
      </c>
      <c r="G61" s="14" t="s">
        <v>13</v>
      </c>
      <c r="H61" s="14" t="s">
        <v>14</v>
      </c>
      <c r="I61" s="14" t="s">
        <v>15</v>
      </c>
      <c r="J61" s="14" t="s">
        <v>16</v>
      </c>
      <c r="K61" s="14" t="s">
        <v>17</v>
      </c>
      <c r="L61" s="15" t="s">
        <v>18</v>
      </c>
      <c r="AB61" t="s">
        <v>160</v>
      </c>
      <c r="AC61" t="s">
        <v>227</v>
      </c>
      <c r="AD61">
        <v>1E-3</v>
      </c>
    </row>
    <row r="62" spans="3:30" x14ac:dyDescent="0.2">
      <c r="D62" s="5"/>
      <c r="E62" s="5"/>
      <c r="F62" s="5"/>
      <c r="G62" s="5"/>
      <c r="H62" s="5"/>
      <c r="I62" s="5"/>
      <c r="J62" s="5"/>
      <c r="K62" s="5"/>
      <c r="L62" s="8"/>
      <c r="AB62" t="s">
        <v>160</v>
      </c>
      <c r="AC62" t="s">
        <v>160</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160</v>
      </c>
      <c r="AC63" t="s">
        <v>230</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160</v>
      </c>
      <c r="AC64" t="s">
        <v>232</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160</v>
      </c>
      <c r="AC65" t="s">
        <v>234</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160</v>
      </c>
      <c r="AC66" t="s">
        <v>235</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160</v>
      </c>
      <c r="AC67" t="s">
        <v>97</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160</v>
      </c>
      <c r="AC68" t="s">
        <v>236</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230</v>
      </c>
      <c r="AC70" t="s">
        <v>226</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230</v>
      </c>
      <c r="AC71" t="s">
        <v>62</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230</v>
      </c>
      <c r="AC72" t="s">
        <v>46</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230</v>
      </c>
      <c r="AC73" t="s">
        <v>227</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205</v>
      </c>
      <c r="AB74" t="s">
        <v>230</v>
      </c>
      <c r="AC74" t="s">
        <v>160</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205</v>
      </c>
      <c r="AB75" t="s">
        <v>230</v>
      </c>
      <c r="AC75" t="s">
        <v>230</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230</v>
      </c>
      <c r="AC76" t="s">
        <v>232</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230</v>
      </c>
      <c r="AC77" t="s">
        <v>234</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230</v>
      </c>
      <c r="AC78" t="s">
        <v>235</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230</v>
      </c>
      <c r="AC79" t="s">
        <v>97</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230</v>
      </c>
      <c r="AC80" t="s">
        <v>236</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232</v>
      </c>
      <c r="AC82" t="s">
        <v>226</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232</v>
      </c>
      <c r="AC83" t="s">
        <v>62</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232</v>
      </c>
      <c r="AC84" t="s">
        <v>46</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232</v>
      </c>
      <c r="AC85" t="s">
        <v>227</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232</v>
      </c>
      <c r="AC86" t="s">
        <v>160</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232</v>
      </c>
      <c r="AC87" t="s">
        <v>230</v>
      </c>
      <c r="AD87">
        <v>1000000000000000</v>
      </c>
    </row>
    <row r="88" spans="4:30" x14ac:dyDescent="0.2">
      <c r="D88" s="2"/>
      <c r="E88" s="2"/>
      <c r="F88" s="2"/>
      <c r="G88" s="2"/>
      <c r="H88" s="2"/>
      <c r="I88" s="2"/>
      <c r="J88" s="2"/>
      <c r="K88" s="2"/>
      <c r="L88" s="3"/>
      <c r="AB88" t="s">
        <v>232</v>
      </c>
      <c r="AC88" t="s">
        <v>232</v>
      </c>
      <c r="AD88">
        <v>1</v>
      </c>
    </row>
    <row r="89" spans="4:30" x14ac:dyDescent="0.2">
      <c r="D89" s="5" t="s">
        <v>11</v>
      </c>
      <c r="E89" s="5" t="s">
        <v>19</v>
      </c>
      <c r="F89" s="6" t="s">
        <v>12</v>
      </c>
      <c r="G89" s="6" t="s">
        <v>13</v>
      </c>
      <c r="H89" s="6" t="s">
        <v>14</v>
      </c>
      <c r="I89" s="6" t="s">
        <v>15</v>
      </c>
      <c r="J89" s="6" t="s">
        <v>16</v>
      </c>
      <c r="K89" s="6" t="s">
        <v>17</v>
      </c>
      <c r="L89" s="7" t="s">
        <v>18</v>
      </c>
      <c r="AB89" t="s">
        <v>232</v>
      </c>
      <c r="AC89" t="s">
        <v>234</v>
      </c>
      <c r="AD89">
        <v>1000</v>
      </c>
    </row>
    <row r="90" spans="4:30" x14ac:dyDescent="0.2">
      <c r="D90" s="5"/>
      <c r="E90" s="5"/>
      <c r="F90" s="5"/>
      <c r="G90" s="5"/>
      <c r="H90" s="5"/>
      <c r="I90" s="5"/>
      <c r="J90" s="5"/>
      <c r="K90" s="5"/>
      <c r="L90" s="8"/>
      <c r="AB90" t="s">
        <v>232</v>
      </c>
      <c r="AC90" t="s">
        <v>235</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232</v>
      </c>
      <c r="AC91" t="s">
        <v>97</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232</v>
      </c>
      <c r="AC92" t="s">
        <v>236</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234</v>
      </c>
      <c r="AC94" t="s">
        <v>226</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234</v>
      </c>
      <c r="AC95" t="s">
        <v>62</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234</v>
      </c>
      <c r="AC96" t="s">
        <v>46</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234</v>
      </c>
      <c r="AC97" t="s">
        <v>227</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234</v>
      </c>
      <c r="AC98" t="s">
        <v>160</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234</v>
      </c>
      <c r="AC99" t="s">
        <v>230</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234</v>
      </c>
      <c r="AC100" t="s">
        <v>232</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234</v>
      </c>
      <c r="AC101" t="s">
        <v>234</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206</v>
      </c>
      <c r="AB102" t="s">
        <v>234</v>
      </c>
      <c r="AC102" t="s">
        <v>235</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205</v>
      </c>
      <c r="AB103" t="s">
        <v>234</v>
      </c>
      <c r="AC103" t="s">
        <v>97</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234</v>
      </c>
      <c r="AC104" t="s">
        <v>236</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235</v>
      </c>
      <c r="AC106" t="s">
        <v>226</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235</v>
      </c>
      <c r="AC107" t="s">
        <v>62</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235</v>
      </c>
      <c r="AC108" t="s">
        <v>46</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235</v>
      </c>
      <c r="AC109" t="s">
        <v>227</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235</v>
      </c>
      <c r="AC110" t="s">
        <v>160</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235</v>
      </c>
      <c r="AC111" t="s">
        <v>230</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235</v>
      </c>
      <c r="AC112" t="s">
        <v>232</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235</v>
      </c>
      <c r="AC113" t="s">
        <v>234</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235</v>
      </c>
      <c r="AC114" t="s">
        <v>235</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235</v>
      </c>
      <c r="AC115" t="s">
        <v>97</v>
      </c>
      <c r="AD115">
        <v>1000</v>
      </c>
    </row>
    <row r="116" spans="4:30" ht="13.5" thickBot="1" x14ac:dyDescent="0.25">
      <c r="AB116" t="s">
        <v>235</v>
      </c>
      <c r="AC116" t="s">
        <v>236</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206</v>
      </c>
      <c r="AB118" t="s">
        <v>97</v>
      </c>
      <c r="AC118" t="s">
        <v>226</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206</v>
      </c>
      <c r="AB119" t="s">
        <v>97</v>
      </c>
      <c r="AC119" t="s">
        <v>62</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97</v>
      </c>
      <c r="AC120" t="s">
        <v>46</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97</v>
      </c>
      <c r="AC121" t="s">
        <v>227</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97</v>
      </c>
      <c r="AC122" t="s">
        <v>160</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97</v>
      </c>
      <c r="AC123" t="s">
        <v>230</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97</v>
      </c>
      <c r="AC124" t="s">
        <v>232</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97</v>
      </c>
      <c r="AC125" t="s">
        <v>234</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97</v>
      </c>
      <c r="AC126" t="s">
        <v>235</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97</v>
      </c>
      <c r="AC127" t="s">
        <v>97</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97</v>
      </c>
      <c r="AC128" t="s">
        <v>236</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236</v>
      </c>
      <c r="AC130" t="s">
        <v>226</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236</v>
      </c>
      <c r="AC131" t="s">
        <v>62</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236</v>
      </c>
      <c r="AC132" t="s">
        <v>46</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236</v>
      </c>
      <c r="AC133" t="s">
        <v>227</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236</v>
      </c>
      <c r="AC134" t="s">
        <v>160</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236</v>
      </c>
      <c r="AC135" t="s">
        <v>230</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236</v>
      </c>
      <c r="AC136" t="s">
        <v>232</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236</v>
      </c>
      <c r="AC137" t="s">
        <v>234</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236</v>
      </c>
      <c r="AC138" t="s">
        <v>235</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236</v>
      </c>
      <c r="AC139" t="s">
        <v>97</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236</v>
      </c>
      <c r="AC140" t="s">
        <v>236</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206</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206</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206</v>
      </c>
    </row>
    <row r="174" spans="4:14" x14ac:dyDescent="0.2">
      <c r="D174" s="5"/>
      <c r="E174" s="5"/>
      <c r="F174" s="5"/>
      <c r="G174" s="5"/>
      <c r="H174" s="5"/>
      <c r="I174" s="5"/>
      <c r="J174" s="5"/>
      <c r="K174" s="5"/>
      <c r="L174" s="8"/>
      <c r="N174" t="s">
        <v>206</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206</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206</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206</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206</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206</v>
      </c>
    </row>
    <row r="258" spans="4:14" x14ac:dyDescent="0.2">
      <c r="D258" s="5"/>
      <c r="E258" s="5"/>
      <c r="F258" s="5"/>
      <c r="G258" s="5"/>
      <c r="H258" s="5"/>
      <c r="I258" s="5"/>
      <c r="J258" s="5"/>
      <c r="K258" s="5"/>
      <c r="L258" s="8"/>
      <c r="N258" t="s">
        <v>206</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206</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206</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206</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206</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206</v>
      </c>
    </row>
    <row r="342" spans="4:14" x14ac:dyDescent="0.2">
      <c r="D342" s="5"/>
      <c r="E342" s="5"/>
      <c r="F342" s="5"/>
      <c r="G342" s="5"/>
      <c r="H342" s="5"/>
      <c r="I342" s="5"/>
      <c r="J342" s="5"/>
      <c r="K342" s="5"/>
      <c r="L342" s="8"/>
      <c r="N342" t="s">
        <v>206</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206</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206</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206</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206</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206</v>
      </c>
    </row>
    <row r="426" spans="4:14" x14ac:dyDescent="0.2">
      <c r="D426" s="5"/>
      <c r="E426" s="5"/>
      <c r="F426" s="5"/>
      <c r="G426" s="5"/>
      <c r="H426" s="5"/>
      <c r="I426" s="5"/>
      <c r="J426" s="5"/>
      <c r="K426" s="5"/>
      <c r="L426" s="8"/>
      <c r="N426" t="s">
        <v>206</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206</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206</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206</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206</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206</v>
      </c>
    </row>
    <row r="510" spans="4:14" x14ac:dyDescent="0.2">
      <c r="D510" s="5"/>
      <c r="E510" s="5"/>
      <c r="F510" s="5"/>
      <c r="G510" s="5"/>
      <c r="H510" s="5"/>
      <c r="I510" s="5"/>
      <c r="J510" s="5"/>
      <c r="K510" s="5"/>
      <c r="L510" s="8"/>
      <c r="N510" t="s">
        <v>206</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206</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206</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206</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206</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206</v>
      </c>
    </row>
    <row r="594" spans="4:14" x14ac:dyDescent="0.2">
      <c r="D594" s="5"/>
      <c r="E594" s="5"/>
      <c r="F594" s="5"/>
      <c r="G594" s="5"/>
      <c r="H594" s="5"/>
      <c r="I594" s="5"/>
      <c r="J594" s="5"/>
      <c r="K594" s="5"/>
      <c r="L594" s="8"/>
      <c r="N594" t="s">
        <v>206</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206</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206</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206</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206</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206</v>
      </c>
    </row>
    <row r="678" spans="4:14" x14ac:dyDescent="0.2">
      <c r="D678" s="5"/>
      <c r="E678" s="5"/>
      <c r="F678" s="5"/>
      <c r="G678" s="5"/>
      <c r="H678" s="5"/>
      <c r="I678" s="5"/>
      <c r="J678" s="5"/>
      <c r="K678" s="5"/>
      <c r="L678" s="8"/>
      <c r="N678" t="s">
        <v>206</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206</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206</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206</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206</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206</v>
      </c>
    </row>
    <row r="762" spans="4:14" x14ac:dyDescent="0.2">
      <c r="D762" s="5"/>
      <c r="E762" s="5"/>
      <c r="F762" s="5"/>
      <c r="G762" s="5"/>
      <c r="H762" s="5"/>
      <c r="I762" s="5"/>
      <c r="J762" s="5"/>
      <c r="K762" s="5"/>
      <c r="L762" s="8"/>
      <c r="N762" t="s">
        <v>206</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206</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206</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206</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206</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ECKcHHuL8YyvyDfs0RZJdow/PVDiNYiE6dREZH+3PIun8si9ZReEEXTJ8f+qQm9gzsrD1TJL/sudUhQ5RiyM8w==" saltValue="FuzzVVuX3y40yNG8NUYDHA=="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K9" sqref="K9"/>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285" t="s">
        <v>50</v>
      </c>
      <c r="C3" s="285"/>
      <c r="D3" s="285"/>
      <c r="E3" s="285"/>
    </row>
    <row r="4" spans="2:8" x14ac:dyDescent="0.2">
      <c r="G4" s="58"/>
      <c r="H4" s="59"/>
    </row>
    <row r="5" spans="2:8" x14ac:dyDescent="0.2">
      <c r="B5" s="60" t="s">
        <v>51</v>
      </c>
      <c r="C5" s="61" t="s">
        <v>52</v>
      </c>
      <c r="D5" s="61" t="s">
        <v>53</v>
      </c>
      <c r="E5" s="60" t="s">
        <v>54</v>
      </c>
      <c r="F5" t="s">
        <v>215</v>
      </c>
      <c r="G5" s="58" t="s">
        <v>216</v>
      </c>
    </row>
    <row r="6" spans="2:8" x14ac:dyDescent="0.2">
      <c r="B6" s="60" t="s">
        <v>55</v>
      </c>
      <c r="C6" s="77">
        <v>0.27</v>
      </c>
      <c r="D6" s="78">
        <v>0.27</v>
      </c>
      <c r="E6" s="62" t="s">
        <v>97</v>
      </c>
      <c r="F6" s="79"/>
    </row>
    <row r="7" spans="2:8" x14ac:dyDescent="0.2">
      <c r="B7" s="60" t="s">
        <v>56</v>
      </c>
      <c r="C7" s="77">
        <v>0.27</v>
      </c>
      <c r="D7" s="78">
        <v>0.27</v>
      </c>
      <c r="E7" s="62" t="s">
        <v>97</v>
      </c>
      <c r="F7" s="79"/>
    </row>
    <row r="8" spans="2:8" x14ac:dyDescent="0.2">
      <c r="B8" s="60" t="s">
        <v>57</v>
      </c>
      <c r="C8" s="77">
        <v>0.25</v>
      </c>
      <c r="D8" s="78" t="s">
        <v>203</v>
      </c>
      <c r="E8" s="60" t="s">
        <v>1</v>
      </c>
      <c r="F8" s="79"/>
    </row>
    <row r="9" spans="2:8" x14ac:dyDescent="0.2">
      <c r="B9" s="60" t="s">
        <v>58</v>
      </c>
      <c r="C9" s="77">
        <v>0.18</v>
      </c>
      <c r="D9" s="77">
        <v>0.2</v>
      </c>
      <c r="E9" s="60" t="s">
        <v>49</v>
      </c>
      <c r="F9" s="79">
        <v>0.05</v>
      </c>
    </row>
    <row r="10" spans="2:8" x14ac:dyDescent="0.2">
      <c r="B10" s="60" t="s">
        <v>59</v>
      </c>
      <c r="C10" s="77">
        <v>0.18</v>
      </c>
      <c r="D10" s="77">
        <v>0.2</v>
      </c>
      <c r="E10" s="60" t="s">
        <v>49</v>
      </c>
      <c r="F10" s="79">
        <v>0.05</v>
      </c>
    </row>
    <row r="11" spans="2:8" x14ac:dyDescent="0.2">
      <c r="B11" s="60" t="s">
        <v>60</v>
      </c>
      <c r="C11" s="77">
        <v>0.12</v>
      </c>
      <c r="D11" s="77">
        <v>0.15</v>
      </c>
      <c r="E11" s="60" t="s">
        <v>62</v>
      </c>
      <c r="F11" s="79">
        <v>0.05</v>
      </c>
    </row>
    <row r="12" spans="2:8" x14ac:dyDescent="0.2">
      <c r="B12" s="60" t="s">
        <v>61</v>
      </c>
      <c r="C12" s="77">
        <v>0.12</v>
      </c>
      <c r="D12" s="77">
        <v>0.15</v>
      </c>
      <c r="E12" s="60" t="s">
        <v>62</v>
      </c>
      <c r="F12" s="79">
        <v>0.05</v>
      </c>
    </row>
    <row r="13" spans="2:8" x14ac:dyDescent="0.2">
      <c r="B13" s="60" t="s">
        <v>63</v>
      </c>
      <c r="C13" s="77">
        <v>0.18</v>
      </c>
      <c r="D13" s="77">
        <v>0.2</v>
      </c>
      <c r="E13" s="60" t="s">
        <v>49</v>
      </c>
      <c r="F13" s="79">
        <v>0.05</v>
      </c>
    </row>
    <row r="14" spans="2:8" x14ac:dyDescent="0.2">
      <c r="B14" s="60" t="s">
        <v>64</v>
      </c>
      <c r="C14" s="77">
        <v>0.18</v>
      </c>
      <c r="D14" s="77">
        <v>0.2</v>
      </c>
      <c r="E14" s="60" t="s">
        <v>49</v>
      </c>
      <c r="F14" s="79">
        <v>0.05</v>
      </c>
    </row>
    <row r="15" spans="2:8" x14ac:dyDescent="0.2">
      <c r="B15" s="60" t="s">
        <v>65</v>
      </c>
      <c r="C15" s="77">
        <v>0.18</v>
      </c>
      <c r="D15" s="77">
        <v>0.2</v>
      </c>
      <c r="E15" s="60" t="s">
        <v>49</v>
      </c>
      <c r="F15" s="79">
        <v>0.06</v>
      </c>
    </row>
    <row r="16" spans="2:8" x14ac:dyDescent="0.2">
      <c r="B16" s="60" t="s">
        <v>217</v>
      </c>
      <c r="C16" s="77">
        <v>0.18</v>
      </c>
      <c r="D16" s="77">
        <v>0.2</v>
      </c>
      <c r="E16" s="60" t="s">
        <v>49</v>
      </c>
      <c r="F16" s="79">
        <v>0.06</v>
      </c>
    </row>
    <row r="17" spans="2:6" x14ac:dyDescent="0.2">
      <c r="B17" s="60" t="s">
        <v>66</v>
      </c>
      <c r="C17" s="77">
        <v>0.18</v>
      </c>
      <c r="D17" s="77">
        <v>0.2</v>
      </c>
      <c r="E17" s="60" t="s">
        <v>49</v>
      </c>
      <c r="F17" s="79">
        <v>0.05</v>
      </c>
    </row>
    <row r="18" spans="2:6" x14ac:dyDescent="0.2">
      <c r="B18" s="60" t="s">
        <v>67</v>
      </c>
      <c r="C18" s="77">
        <v>0.18</v>
      </c>
      <c r="D18" s="77">
        <v>0.2</v>
      </c>
      <c r="E18" s="60" t="s">
        <v>49</v>
      </c>
      <c r="F18" s="79">
        <v>0.05</v>
      </c>
    </row>
    <row r="19" spans="2:6" ht="17.25" customHeight="1" x14ac:dyDescent="0.2">
      <c r="B19" s="60" t="s">
        <v>68</v>
      </c>
      <c r="C19" s="77">
        <v>0.18</v>
      </c>
      <c r="D19" s="77">
        <v>0.2</v>
      </c>
      <c r="E19" s="60" t="s">
        <v>49</v>
      </c>
      <c r="F19" s="79">
        <v>0.05</v>
      </c>
    </row>
    <row r="20" spans="2:6" ht="17.25" customHeight="1" x14ac:dyDescent="0.2">
      <c r="B20" s="60" t="s">
        <v>69</v>
      </c>
      <c r="C20" s="77">
        <v>0.18</v>
      </c>
      <c r="D20" s="77">
        <v>0.2</v>
      </c>
      <c r="E20" s="60" t="s">
        <v>49</v>
      </c>
      <c r="F20" s="79">
        <v>0.05</v>
      </c>
    </row>
    <row r="21" spans="2:6" ht="17.25" customHeight="1" x14ac:dyDescent="0.2">
      <c r="C21" s="77"/>
      <c r="D21" s="77"/>
      <c r="F21" s="79"/>
    </row>
    <row r="22" spans="2:6" x14ac:dyDescent="0.2">
      <c r="B22" s="60" t="s">
        <v>70</v>
      </c>
      <c r="C22" s="77">
        <v>0.18</v>
      </c>
      <c r="D22" s="77">
        <v>0.2</v>
      </c>
      <c r="E22" s="62" t="s">
        <v>73</v>
      </c>
      <c r="F22" s="79">
        <v>0.05</v>
      </c>
    </row>
    <row r="23" spans="2:6" ht="16.5" customHeight="1" x14ac:dyDescent="0.2">
      <c r="B23" s="60" t="s">
        <v>71</v>
      </c>
      <c r="C23" s="77">
        <v>0.18</v>
      </c>
      <c r="D23" s="77">
        <v>0.2</v>
      </c>
      <c r="E23" s="62" t="s">
        <v>73</v>
      </c>
      <c r="F23" s="79">
        <v>0.05</v>
      </c>
    </row>
    <row r="24" spans="2:6" ht="12.6" customHeight="1" x14ac:dyDescent="0.2">
      <c r="B24" s="60" t="s">
        <v>72</v>
      </c>
      <c r="C24" s="77">
        <v>0.18</v>
      </c>
      <c r="D24" s="77">
        <v>0.2</v>
      </c>
      <c r="E24" s="62" t="s">
        <v>73</v>
      </c>
      <c r="F24" s="79">
        <v>0.05</v>
      </c>
    </row>
    <row r="25" spans="2:6" ht="16.5" customHeight="1" x14ac:dyDescent="0.2">
      <c r="B25" s="62" t="s">
        <v>74</v>
      </c>
      <c r="C25" s="77">
        <v>0.25</v>
      </c>
      <c r="D25" s="77">
        <v>0.15</v>
      </c>
      <c r="E25" s="62" t="s">
        <v>73</v>
      </c>
      <c r="F25" s="79">
        <v>0.05</v>
      </c>
    </row>
    <row r="26" spans="2:6" ht="16.5" customHeight="1" x14ac:dyDescent="0.2">
      <c r="B26" s="62" t="s">
        <v>75</v>
      </c>
      <c r="C26" s="77">
        <v>0.25</v>
      </c>
      <c r="D26" s="77">
        <v>0.15</v>
      </c>
      <c r="E26" s="62" t="s">
        <v>73</v>
      </c>
      <c r="F26" s="79">
        <v>0.05</v>
      </c>
    </row>
    <row r="27" spans="2:6" ht="12.6" customHeight="1" x14ac:dyDescent="0.2">
      <c r="B27" s="62" t="s">
        <v>76</v>
      </c>
      <c r="C27" s="77">
        <v>0.25</v>
      </c>
      <c r="D27" s="77">
        <v>0.15</v>
      </c>
      <c r="E27" s="62" t="s">
        <v>73</v>
      </c>
      <c r="F27" s="79">
        <v>0.05</v>
      </c>
    </row>
    <row r="28" spans="2:6" ht="12.6" customHeight="1" x14ac:dyDescent="0.2">
      <c r="B28" s="62" t="s">
        <v>77</v>
      </c>
      <c r="C28" s="77">
        <v>0.25</v>
      </c>
      <c r="D28" s="77">
        <v>0.15</v>
      </c>
      <c r="E28" s="62" t="s">
        <v>73</v>
      </c>
      <c r="F28" s="79">
        <v>0.05</v>
      </c>
    </row>
    <row r="29" spans="2:6" ht="12.6" customHeight="1" x14ac:dyDescent="0.2">
      <c r="B29" s="62" t="s">
        <v>78</v>
      </c>
      <c r="C29" s="77">
        <v>0.25</v>
      </c>
      <c r="D29" s="77">
        <v>0.15</v>
      </c>
      <c r="E29" s="62" t="s">
        <v>73</v>
      </c>
      <c r="F29" s="79">
        <v>0.05</v>
      </c>
    </row>
    <row r="30" spans="2:6" ht="12.6" customHeight="1" x14ac:dyDescent="0.2">
      <c r="B30" s="62" t="s">
        <v>79</v>
      </c>
      <c r="C30" s="77">
        <v>0.18</v>
      </c>
      <c r="D30" s="77">
        <v>0.2</v>
      </c>
      <c r="E30" s="62" t="s">
        <v>73</v>
      </c>
      <c r="F30" s="79">
        <v>0.05</v>
      </c>
    </row>
    <row r="31" spans="2:6" ht="12.6" customHeight="1" x14ac:dyDescent="0.2">
      <c r="B31" s="62" t="s">
        <v>80</v>
      </c>
      <c r="C31" s="77">
        <v>0.09</v>
      </c>
      <c r="D31" s="77">
        <v>0.15</v>
      </c>
      <c r="E31" s="62" t="s">
        <v>48</v>
      </c>
      <c r="F31" s="79">
        <v>0.05</v>
      </c>
    </row>
    <row r="32" spans="2:6" ht="12.6" customHeight="1" x14ac:dyDescent="0.2">
      <c r="B32" s="62" t="s">
        <v>218</v>
      </c>
      <c r="C32" s="77">
        <v>0.09</v>
      </c>
      <c r="D32" s="77">
        <v>0.15</v>
      </c>
      <c r="E32" s="62" t="s">
        <v>48</v>
      </c>
      <c r="F32" s="79">
        <v>0.05</v>
      </c>
    </row>
    <row r="33" spans="2:7" ht="12.6" customHeight="1" x14ac:dyDescent="0.2">
      <c r="B33" s="62" t="s">
        <v>81</v>
      </c>
      <c r="C33" s="77">
        <v>0.09</v>
      </c>
      <c r="D33" s="77">
        <v>0.15</v>
      </c>
      <c r="E33" s="62" t="s">
        <v>48</v>
      </c>
      <c r="F33" s="79">
        <v>0.05</v>
      </c>
    </row>
    <row r="34" spans="2:7" ht="12.6" customHeight="1" x14ac:dyDescent="0.2">
      <c r="B34" s="62" t="s">
        <v>82</v>
      </c>
      <c r="C34" s="77">
        <v>0.09</v>
      </c>
      <c r="D34" s="77">
        <v>0.15</v>
      </c>
      <c r="E34" s="62" t="s">
        <v>48</v>
      </c>
      <c r="F34" s="79">
        <v>0.05</v>
      </c>
    </row>
    <row r="35" spans="2:7" ht="12.6" customHeight="1" x14ac:dyDescent="0.2">
      <c r="B35" s="60" t="s">
        <v>47</v>
      </c>
      <c r="C35" s="77">
        <v>0.06</v>
      </c>
      <c r="D35" s="77">
        <v>0.06</v>
      </c>
      <c r="E35" s="60" t="s">
        <v>48</v>
      </c>
      <c r="F35" s="79">
        <v>0.05</v>
      </c>
    </row>
    <row r="36" spans="2:7" ht="12.6" customHeight="1" x14ac:dyDescent="0.2">
      <c r="B36" s="60" t="s">
        <v>83</v>
      </c>
      <c r="C36" s="77">
        <v>0.06</v>
      </c>
      <c r="D36" s="77">
        <v>0.06</v>
      </c>
      <c r="E36" s="60" t="s">
        <v>48</v>
      </c>
      <c r="F36" s="79">
        <v>0.05</v>
      </c>
    </row>
    <row r="37" spans="2:7" ht="12.6" customHeight="1" x14ac:dyDescent="0.2">
      <c r="B37" s="60" t="s">
        <v>84</v>
      </c>
      <c r="C37" s="77">
        <v>0.06</v>
      </c>
      <c r="D37" s="77">
        <v>0.06</v>
      </c>
      <c r="E37" s="60" t="s">
        <v>48</v>
      </c>
      <c r="F37" s="79">
        <v>0.05</v>
      </c>
    </row>
    <row r="38" spans="2:7" ht="12.6" customHeight="1" x14ac:dyDescent="0.2">
      <c r="B38" s="60" t="s">
        <v>85</v>
      </c>
      <c r="C38" s="77">
        <v>0.1</v>
      </c>
      <c r="D38" s="77">
        <v>0.15</v>
      </c>
      <c r="E38" s="60" t="s">
        <v>48</v>
      </c>
      <c r="F38" s="79">
        <v>0.05</v>
      </c>
    </row>
    <row r="39" spans="2:7" ht="12.6" customHeight="1" x14ac:dyDescent="0.2">
      <c r="B39" s="60" t="s">
        <v>86</v>
      </c>
      <c r="C39" s="77">
        <v>0.1</v>
      </c>
      <c r="D39" s="77">
        <v>0.15</v>
      </c>
      <c r="E39" s="60" t="s">
        <v>48</v>
      </c>
      <c r="F39" s="79">
        <v>0.05</v>
      </c>
    </row>
    <row r="40" spans="2:7" ht="12.6" customHeight="1" x14ac:dyDescent="0.2">
      <c r="B40" s="62" t="s">
        <v>204</v>
      </c>
      <c r="C40" s="77">
        <v>0.1</v>
      </c>
      <c r="D40" s="77">
        <v>0.15</v>
      </c>
      <c r="E40" s="60" t="s">
        <v>48</v>
      </c>
      <c r="F40" s="79">
        <v>0.05</v>
      </c>
    </row>
    <row r="41" spans="2:7" ht="12.6" customHeight="1" x14ac:dyDescent="0.2">
      <c r="B41" s="60" t="s">
        <v>87</v>
      </c>
      <c r="C41" s="77">
        <v>0.1</v>
      </c>
      <c r="D41" s="77">
        <v>0.15</v>
      </c>
      <c r="E41" s="60" t="s">
        <v>48</v>
      </c>
      <c r="F41" s="79">
        <v>0.05</v>
      </c>
    </row>
    <row r="42" spans="2:7" ht="12.6" customHeight="1" x14ac:dyDescent="0.2">
      <c r="B42" s="60" t="s">
        <v>88</v>
      </c>
      <c r="C42" s="77">
        <v>0.1</v>
      </c>
      <c r="D42" s="77">
        <v>0.15</v>
      </c>
      <c r="E42" s="60" t="s">
        <v>48</v>
      </c>
      <c r="F42" s="79">
        <v>0.05</v>
      </c>
    </row>
    <row r="43" spans="2:7" ht="12.6" customHeight="1" x14ac:dyDescent="0.2">
      <c r="B43" s="60" t="s">
        <v>89</v>
      </c>
      <c r="C43" s="77">
        <v>0.1</v>
      </c>
      <c r="D43" s="77">
        <v>0.15</v>
      </c>
      <c r="E43" s="60" t="s">
        <v>48</v>
      </c>
      <c r="F43" s="79">
        <v>0.05</v>
      </c>
    </row>
    <row r="44" spans="2:7" ht="12.6" customHeight="1" x14ac:dyDescent="0.2">
      <c r="B44" s="60" t="s">
        <v>90</v>
      </c>
      <c r="C44" s="77">
        <v>0.21</v>
      </c>
      <c r="D44" s="78">
        <v>0.21</v>
      </c>
      <c r="E44" s="60" t="s">
        <v>46</v>
      </c>
      <c r="F44" s="79">
        <v>0.09</v>
      </c>
      <c r="G44" s="80" t="s">
        <v>219</v>
      </c>
    </row>
    <row r="45" spans="2:7" ht="12.6" customHeight="1" x14ac:dyDescent="0.2">
      <c r="B45" s="60" t="s">
        <v>91</v>
      </c>
      <c r="C45" s="77">
        <v>0.18</v>
      </c>
      <c r="D45" s="77">
        <v>0.18</v>
      </c>
      <c r="E45" s="60" t="s">
        <v>49</v>
      </c>
      <c r="F45" s="79"/>
    </row>
    <row r="46" spans="2:7" ht="12.6" customHeight="1" x14ac:dyDescent="0.2">
      <c r="B46" s="60" t="s">
        <v>92</v>
      </c>
      <c r="C46" s="77">
        <v>0.18</v>
      </c>
      <c r="D46" s="77">
        <v>0.18</v>
      </c>
      <c r="E46" s="60" t="s">
        <v>49</v>
      </c>
      <c r="F46" s="79"/>
    </row>
    <row r="47" spans="2:7" ht="12.6" customHeight="1" x14ac:dyDescent="0.2">
      <c r="B47" s="60" t="s">
        <v>93</v>
      </c>
      <c r="C47" s="77">
        <v>0.18</v>
      </c>
      <c r="D47" s="77">
        <v>0.2</v>
      </c>
      <c r="E47" s="60" t="s">
        <v>49</v>
      </c>
      <c r="F47" s="79">
        <v>0.05</v>
      </c>
    </row>
    <row r="48" spans="2:7" ht="12.6" customHeight="1" x14ac:dyDescent="0.2">
      <c r="B48" s="60" t="s">
        <v>94</v>
      </c>
      <c r="C48" s="77">
        <v>0.25</v>
      </c>
      <c r="D48" s="78">
        <v>0.2</v>
      </c>
      <c r="E48" s="60" t="s">
        <v>1</v>
      </c>
      <c r="F48" s="79">
        <v>0.06</v>
      </c>
    </row>
    <row r="49" spans="2:6" ht="12.6" customHeight="1" x14ac:dyDescent="0.2">
      <c r="B49" s="60" t="s">
        <v>95</v>
      </c>
      <c r="C49" s="77">
        <v>0.21</v>
      </c>
      <c r="D49" s="77">
        <v>0.21</v>
      </c>
      <c r="E49" s="60" t="s">
        <v>97</v>
      </c>
      <c r="F49" s="79">
        <v>0.02</v>
      </c>
    </row>
    <row r="50" spans="2:6" x14ac:dyDescent="0.2">
      <c r="B50" s="60" t="s">
        <v>96</v>
      </c>
      <c r="C50" s="77">
        <v>0.21</v>
      </c>
      <c r="D50" s="77">
        <v>0.21</v>
      </c>
      <c r="E50" s="60" t="s">
        <v>97</v>
      </c>
      <c r="F50" s="79">
        <v>0.02</v>
      </c>
    </row>
    <row r="51" spans="2:6" x14ac:dyDescent="0.2">
      <c r="B51" s="60" t="s">
        <v>98</v>
      </c>
      <c r="C51" s="77">
        <v>0.24</v>
      </c>
      <c r="D51" s="77">
        <v>0.24</v>
      </c>
      <c r="E51" s="60" t="s">
        <v>97</v>
      </c>
      <c r="F51" s="79"/>
    </row>
    <row r="52" spans="2:6" x14ac:dyDescent="0.2">
      <c r="B52" s="60" t="s">
        <v>99</v>
      </c>
      <c r="C52" s="77">
        <v>0.24</v>
      </c>
      <c r="D52" s="77">
        <v>0.24</v>
      </c>
      <c r="E52" s="60" t="s">
        <v>97</v>
      </c>
      <c r="F52" s="79"/>
    </row>
    <row r="53" spans="2:6" x14ac:dyDescent="0.2">
      <c r="B53" s="60" t="s">
        <v>100</v>
      </c>
      <c r="C53" s="77">
        <v>0.24</v>
      </c>
      <c r="D53" s="77">
        <v>0.24</v>
      </c>
      <c r="E53" s="60" t="s">
        <v>97</v>
      </c>
      <c r="F53" s="79"/>
    </row>
    <row r="54" spans="2:6" ht="14.25" x14ac:dyDescent="0.2">
      <c r="B54" s="60" t="s">
        <v>101</v>
      </c>
      <c r="C54" s="77">
        <v>0.25</v>
      </c>
      <c r="D54" s="63">
        <v>5.3999999999999999E-2</v>
      </c>
      <c r="E54" s="62" t="s">
        <v>106</v>
      </c>
      <c r="F54" s="79"/>
    </row>
    <row r="55" spans="2:6" ht="14.25" x14ac:dyDescent="0.2">
      <c r="B55" s="60" t="s">
        <v>102</v>
      </c>
      <c r="C55" s="77">
        <v>0.25</v>
      </c>
      <c r="D55" s="63">
        <v>5.3999999999999999E-2</v>
      </c>
      <c r="E55" s="62" t="s">
        <v>106</v>
      </c>
      <c r="F55" s="79"/>
    </row>
    <row r="56" spans="2:6" ht="14.25" x14ac:dyDescent="0.2">
      <c r="B56" s="60" t="s">
        <v>103</v>
      </c>
      <c r="C56" s="77">
        <v>0.25</v>
      </c>
      <c r="D56" s="63">
        <v>5.3999999999999999E-2</v>
      </c>
      <c r="E56" s="62" t="s">
        <v>106</v>
      </c>
      <c r="F56" s="79"/>
    </row>
    <row r="57" spans="2:6" ht="14.25" x14ac:dyDescent="0.2">
      <c r="B57" s="60" t="s">
        <v>104</v>
      </c>
      <c r="C57" s="77">
        <v>0.25</v>
      </c>
      <c r="D57" s="63">
        <v>5.3999999999999999E-2</v>
      </c>
      <c r="E57" s="62" t="s">
        <v>106</v>
      </c>
      <c r="F57" s="79"/>
    </row>
    <row r="58" spans="2:6" ht="14.25" x14ac:dyDescent="0.2">
      <c r="B58" s="60" t="s">
        <v>105</v>
      </c>
      <c r="C58" s="61">
        <v>0.25</v>
      </c>
      <c r="D58" s="63">
        <v>5.3999999999999999E-2</v>
      </c>
      <c r="E58" s="62" t="s">
        <v>106</v>
      </c>
      <c r="F58" s="79"/>
    </row>
    <row r="59" spans="2:6" x14ac:dyDescent="0.2">
      <c r="B59" s="62" t="s">
        <v>107</v>
      </c>
      <c r="C59" s="61">
        <v>0.18</v>
      </c>
      <c r="D59" s="61">
        <v>0.2</v>
      </c>
      <c r="E59" s="62" t="s">
        <v>49</v>
      </c>
      <c r="F59" s="79">
        <v>0.05</v>
      </c>
    </row>
    <row r="60" spans="2:6" x14ac:dyDescent="0.2">
      <c r="B60" s="62" t="s">
        <v>108</v>
      </c>
      <c r="C60" s="61">
        <v>0.09</v>
      </c>
      <c r="D60" s="61">
        <v>0.15</v>
      </c>
      <c r="E60" s="62" t="s">
        <v>48</v>
      </c>
      <c r="F60" s="79">
        <v>0.05</v>
      </c>
    </row>
    <row r="61" spans="2:6" x14ac:dyDescent="0.2">
      <c r="B61" s="62" t="s">
        <v>109</v>
      </c>
      <c r="C61" s="61">
        <v>0.09</v>
      </c>
      <c r="D61" s="61">
        <v>0.15</v>
      </c>
      <c r="E61" s="62" t="s">
        <v>48</v>
      </c>
      <c r="F61" s="79">
        <v>0.05</v>
      </c>
    </row>
    <row r="62" spans="2:6" x14ac:dyDescent="0.2">
      <c r="B62" s="62" t="s">
        <v>110</v>
      </c>
      <c r="C62" s="61">
        <v>0.09</v>
      </c>
      <c r="D62" s="61">
        <v>0.15</v>
      </c>
      <c r="E62" s="62" t="s">
        <v>48</v>
      </c>
      <c r="F62" s="79">
        <v>0.05</v>
      </c>
    </row>
    <row r="63" spans="2:6" x14ac:dyDescent="0.2">
      <c r="B63" s="62" t="s">
        <v>111</v>
      </c>
      <c r="C63" s="61">
        <v>0.09</v>
      </c>
      <c r="D63" s="61">
        <v>0.15</v>
      </c>
      <c r="E63" s="62" t="s">
        <v>48</v>
      </c>
      <c r="F63" s="79">
        <v>0.05</v>
      </c>
    </row>
    <row r="64" spans="2:6" x14ac:dyDescent="0.2">
      <c r="B64" s="62" t="s">
        <v>112</v>
      </c>
      <c r="C64" s="61">
        <v>0.09</v>
      </c>
      <c r="D64" s="61">
        <v>0.09</v>
      </c>
      <c r="E64" s="60" t="s">
        <v>115</v>
      </c>
      <c r="F64" s="79">
        <v>3.1E-2</v>
      </c>
    </row>
    <row r="65" spans="2:6" x14ac:dyDescent="0.2">
      <c r="B65" s="62" t="s">
        <v>113</v>
      </c>
      <c r="C65" s="61">
        <v>0.09</v>
      </c>
      <c r="D65" s="61">
        <v>0.09</v>
      </c>
      <c r="E65" s="60" t="s">
        <v>115</v>
      </c>
      <c r="F65" s="79">
        <v>3.1E-2</v>
      </c>
    </row>
    <row r="66" spans="2:6" x14ac:dyDescent="0.2">
      <c r="B66" s="60" t="s">
        <v>114</v>
      </c>
      <c r="C66" s="61">
        <v>0.09</v>
      </c>
      <c r="D66" s="61">
        <v>0.09</v>
      </c>
      <c r="E66" s="60" t="s">
        <v>115</v>
      </c>
      <c r="F66" s="79">
        <v>3.1E-2</v>
      </c>
    </row>
    <row r="67" spans="2:6" x14ac:dyDescent="0.2">
      <c r="B67" s="60" t="s">
        <v>116</v>
      </c>
      <c r="C67" s="61">
        <v>0.09</v>
      </c>
      <c r="D67" s="75">
        <v>4.9000000000000002E-2</v>
      </c>
      <c r="E67" s="60" t="s">
        <v>115</v>
      </c>
      <c r="F67" s="79"/>
    </row>
    <row r="68" spans="2:6" x14ac:dyDescent="0.2">
      <c r="B68" s="60" t="s">
        <v>117</v>
      </c>
      <c r="C68" s="61">
        <v>0.09</v>
      </c>
      <c r="D68" s="75">
        <v>4.9000000000000002E-2</v>
      </c>
      <c r="E68" s="60" t="s">
        <v>115</v>
      </c>
      <c r="F68" s="79"/>
    </row>
    <row r="69" spans="2:6" x14ac:dyDescent="0.2">
      <c r="B69" s="60" t="s">
        <v>118</v>
      </c>
      <c r="C69" s="61">
        <v>0.09</v>
      </c>
      <c r="D69" s="75">
        <v>4.9000000000000002E-2</v>
      </c>
      <c r="E69" s="60" t="s">
        <v>115</v>
      </c>
      <c r="F69" s="79"/>
    </row>
    <row r="70" spans="2:6" x14ac:dyDescent="0.2">
      <c r="B70" s="60" t="s">
        <v>119</v>
      </c>
      <c r="C70" s="61">
        <v>0.09</v>
      </c>
      <c r="D70" s="75">
        <v>4.2999999999999997E-2</v>
      </c>
      <c r="E70" s="60" t="s">
        <v>123</v>
      </c>
      <c r="F70" s="79"/>
    </row>
    <row r="71" spans="2:6" x14ac:dyDescent="0.2">
      <c r="B71" s="60" t="s">
        <v>120</v>
      </c>
      <c r="C71" s="61">
        <v>0.09</v>
      </c>
      <c r="D71" s="75">
        <v>4.2999999999999997E-2</v>
      </c>
      <c r="E71" s="60" t="s">
        <v>123</v>
      </c>
      <c r="F71" s="79"/>
    </row>
    <row r="72" spans="2:6" x14ac:dyDescent="0.2">
      <c r="B72" s="60" t="s">
        <v>121</v>
      </c>
      <c r="C72" s="61">
        <v>0.09</v>
      </c>
      <c r="D72" s="75">
        <v>4.2999999999999997E-2</v>
      </c>
      <c r="E72" s="60" t="s">
        <v>123</v>
      </c>
      <c r="F72" s="79"/>
    </row>
    <row r="73" spans="2:6" x14ac:dyDescent="0.2">
      <c r="B73" s="60" t="s">
        <v>122</v>
      </c>
      <c r="C73" s="61">
        <v>0.09</v>
      </c>
      <c r="D73" s="75">
        <v>4.2999999999999997E-2</v>
      </c>
      <c r="E73" s="60" t="s">
        <v>123</v>
      </c>
      <c r="F73" s="79"/>
    </row>
    <row r="74" spans="2:6" x14ac:dyDescent="0.2">
      <c r="B74" s="60" t="s">
        <v>124</v>
      </c>
      <c r="C74" s="61">
        <v>0.15</v>
      </c>
      <c r="D74" s="61">
        <v>0.15</v>
      </c>
      <c r="E74" s="60" t="s">
        <v>48</v>
      </c>
      <c r="F74" s="79">
        <v>0.06</v>
      </c>
    </row>
    <row r="75" spans="2:6" x14ac:dyDescent="0.2">
      <c r="B75" s="60" t="s">
        <v>125</v>
      </c>
      <c r="C75" s="61">
        <v>0.15</v>
      </c>
      <c r="D75" s="61">
        <v>0.15</v>
      </c>
      <c r="E75" s="60" t="s">
        <v>48</v>
      </c>
      <c r="F75" s="79">
        <v>0.06</v>
      </c>
    </row>
    <row r="76" spans="2:6" x14ac:dyDescent="0.2">
      <c r="B76" s="60" t="s">
        <v>126</v>
      </c>
      <c r="C76" s="61">
        <v>0.21</v>
      </c>
      <c r="D76" s="61">
        <v>0.2</v>
      </c>
      <c r="E76" s="60" t="s">
        <v>48</v>
      </c>
      <c r="F76" s="79">
        <v>0.1</v>
      </c>
    </row>
    <row r="77" spans="2:6" x14ac:dyDescent="0.2">
      <c r="B77" s="60" t="s">
        <v>127</v>
      </c>
      <c r="C77" s="61">
        <v>0.21</v>
      </c>
      <c r="D77" s="61">
        <v>0.2</v>
      </c>
      <c r="E77" s="60" t="s">
        <v>48</v>
      </c>
      <c r="F77" s="79">
        <v>0.1</v>
      </c>
    </row>
    <row r="78" spans="2:6" x14ac:dyDescent="0.2">
      <c r="B78" s="60" t="s">
        <v>128</v>
      </c>
      <c r="C78" s="61">
        <v>0.21</v>
      </c>
      <c r="D78" s="61">
        <v>0.2</v>
      </c>
      <c r="E78" s="60" t="s">
        <v>48</v>
      </c>
      <c r="F78" s="79">
        <v>0.1</v>
      </c>
    </row>
    <row r="79" spans="2:6" x14ac:dyDescent="0.2">
      <c r="B79" s="60" t="s">
        <v>129</v>
      </c>
      <c r="C79" s="61">
        <v>0.25</v>
      </c>
      <c r="D79" s="61">
        <v>0.25</v>
      </c>
      <c r="E79" s="62" t="s">
        <v>133</v>
      </c>
      <c r="F79" s="79"/>
    </row>
    <row r="80" spans="2:6" x14ac:dyDescent="0.2">
      <c r="B80" s="60" t="s">
        <v>130</v>
      </c>
      <c r="C80" s="61">
        <v>0.25</v>
      </c>
      <c r="D80" s="61">
        <v>0.25</v>
      </c>
      <c r="E80" s="62" t="s">
        <v>133</v>
      </c>
      <c r="F80" s="79"/>
    </row>
    <row r="81" spans="2:6" x14ac:dyDescent="0.2">
      <c r="B81" s="62" t="s">
        <v>131</v>
      </c>
      <c r="C81" s="61">
        <v>0.25</v>
      </c>
      <c r="D81" s="61">
        <v>0.25</v>
      </c>
      <c r="E81" s="62" t="s">
        <v>133</v>
      </c>
      <c r="F81" s="79"/>
    </row>
    <row r="82" spans="2:6" x14ac:dyDescent="0.2">
      <c r="B82" s="62" t="s">
        <v>132</v>
      </c>
      <c r="C82" s="61">
        <v>0.25</v>
      </c>
      <c r="D82" s="61">
        <v>0.25</v>
      </c>
      <c r="E82" s="62" t="s">
        <v>133</v>
      </c>
      <c r="F82" s="79"/>
    </row>
    <row r="83" spans="2:6" x14ac:dyDescent="0.2">
      <c r="B83" s="60" t="s">
        <v>134</v>
      </c>
      <c r="C83" s="61">
        <v>0.06</v>
      </c>
      <c r="D83" s="61">
        <v>0.06</v>
      </c>
      <c r="E83" s="60" t="s">
        <v>48</v>
      </c>
      <c r="F83" s="79">
        <v>0.05</v>
      </c>
    </row>
    <row r="84" spans="2:6" x14ac:dyDescent="0.2">
      <c r="B84" s="60" t="s">
        <v>135</v>
      </c>
      <c r="C84" s="61">
        <v>0.06</v>
      </c>
      <c r="D84" s="61">
        <v>0.06</v>
      </c>
      <c r="E84" s="60" t="s">
        <v>48</v>
      </c>
      <c r="F84" s="79">
        <v>0.05</v>
      </c>
    </row>
    <row r="85" spans="2:6" x14ac:dyDescent="0.2">
      <c r="B85" s="60" t="s">
        <v>136</v>
      </c>
      <c r="C85" s="61">
        <v>0.18</v>
      </c>
      <c r="D85" s="61">
        <v>0.15</v>
      </c>
      <c r="E85" s="62" t="s">
        <v>73</v>
      </c>
      <c r="F85" s="79">
        <v>0.05</v>
      </c>
    </row>
    <row r="86" spans="2:6" x14ac:dyDescent="0.2">
      <c r="B86" s="60" t="s">
        <v>137</v>
      </c>
      <c r="C86" s="61">
        <v>0.18</v>
      </c>
      <c r="D86" s="61">
        <v>0.15</v>
      </c>
      <c r="E86" s="62" t="s">
        <v>73</v>
      </c>
      <c r="F86" s="79">
        <v>0.05</v>
      </c>
    </row>
    <row r="87" spans="2:6" x14ac:dyDescent="0.2">
      <c r="B87" s="60" t="s">
        <v>138</v>
      </c>
      <c r="C87" s="61">
        <v>0.18</v>
      </c>
      <c r="D87" s="61">
        <v>0.15</v>
      </c>
      <c r="E87" s="62" t="s">
        <v>73</v>
      </c>
      <c r="F87" s="79">
        <v>0.05</v>
      </c>
    </row>
    <row r="88" spans="2:6" x14ac:dyDescent="0.2">
      <c r="B88" s="60" t="s">
        <v>139</v>
      </c>
      <c r="C88" s="61">
        <v>0.18</v>
      </c>
      <c r="D88" s="61">
        <v>0.15</v>
      </c>
      <c r="E88" s="62" t="s">
        <v>73</v>
      </c>
      <c r="F88" s="79">
        <v>0.05</v>
      </c>
    </row>
    <row r="89" spans="2:6" x14ac:dyDescent="0.2">
      <c r="B89" s="60" t="s">
        <v>140</v>
      </c>
      <c r="C89" s="61">
        <v>0.18</v>
      </c>
      <c r="D89" s="61">
        <v>0.2</v>
      </c>
      <c r="E89" s="60" t="s">
        <v>49</v>
      </c>
      <c r="F89" s="79">
        <v>0.05</v>
      </c>
    </row>
    <row r="90" spans="2:6" x14ac:dyDescent="0.2">
      <c r="B90" s="60" t="s">
        <v>141</v>
      </c>
      <c r="C90" s="61">
        <v>0.18</v>
      </c>
      <c r="D90" s="61">
        <v>0.2</v>
      </c>
      <c r="E90" s="60" t="s">
        <v>49</v>
      </c>
      <c r="F90" s="79">
        <v>0.05</v>
      </c>
    </row>
    <row r="91" spans="2:6" x14ac:dyDescent="0.2">
      <c r="B91" s="60" t="s">
        <v>142</v>
      </c>
      <c r="C91" s="61">
        <v>0.25</v>
      </c>
      <c r="D91" s="64" t="s">
        <v>203</v>
      </c>
      <c r="E91" s="60" t="s">
        <v>1</v>
      </c>
      <c r="F91" s="79"/>
    </row>
    <row r="92" spans="2:6" x14ac:dyDescent="0.2">
      <c r="B92" s="60" t="s">
        <v>143</v>
      </c>
      <c r="C92" s="61">
        <v>0.25</v>
      </c>
      <c r="D92" s="64" t="s">
        <v>203</v>
      </c>
      <c r="E92" s="60" t="s">
        <v>1</v>
      </c>
      <c r="F92" s="79"/>
    </row>
    <row r="93" spans="2:6" x14ac:dyDescent="0.2">
      <c r="B93" s="60" t="s">
        <v>144</v>
      </c>
      <c r="C93" s="61">
        <v>0.25</v>
      </c>
      <c r="D93" s="64" t="s">
        <v>203</v>
      </c>
      <c r="E93" s="60" t="s">
        <v>1</v>
      </c>
      <c r="F93" s="79"/>
    </row>
    <row r="94" spans="2:6" ht="14.25" x14ac:dyDescent="0.2">
      <c r="B94" s="60" t="s">
        <v>145</v>
      </c>
      <c r="C94" s="61">
        <v>0.25</v>
      </c>
      <c r="D94" s="76">
        <v>0.121</v>
      </c>
      <c r="E94" s="62" t="s">
        <v>148</v>
      </c>
      <c r="F94" s="79"/>
    </row>
    <row r="95" spans="2:6" ht="14.25" x14ac:dyDescent="0.2">
      <c r="B95" s="60" t="s">
        <v>146</v>
      </c>
      <c r="C95" s="61">
        <v>0.25</v>
      </c>
      <c r="D95" s="76">
        <v>0.121</v>
      </c>
      <c r="E95" s="62" t="s">
        <v>148</v>
      </c>
      <c r="F95" s="79"/>
    </row>
    <row r="96" spans="2:6" ht="14.25" x14ac:dyDescent="0.2">
      <c r="B96" s="60" t="s">
        <v>147</v>
      </c>
      <c r="C96" s="61">
        <v>0.25</v>
      </c>
      <c r="D96" s="76">
        <v>0.121</v>
      </c>
      <c r="E96" s="62" t="s">
        <v>148</v>
      </c>
      <c r="F96" s="79"/>
    </row>
    <row r="97" spans="2:6" x14ac:dyDescent="0.2">
      <c r="B97" s="62" t="s">
        <v>149</v>
      </c>
      <c r="C97" s="61">
        <v>0.18</v>
      </c>
      <c r="D97" s="61">
        <v>0.18</v>
      </c>
      <c r="E97" s="62" t="s">
        <v>49</v>
      </c>
      <c r="F97" s="79"/>
    </row>
    <row r="98" spans="2:6" x14ac:dyDescent="0.2">
      <c r="B98" s="62" t="s">
        <v>150</v>
      </c>
      <c r="C98" s="61">
        <v>0.18</v>
      </c>
      <c r="D98" s="61">
        <v>0.18</v>
      </c>
      <c r="E98" s="62" t="s">
        <v>49</v>
      </c>
      <c r="F98" s="79"/>
    </row>
    <row r="99" spans="2:6" x14ac:dyDescent="0.2">
      <c r="B99" s="62" t="s">
        <v>151</v>
      </c>
      <c r="C99" s="61">
        <v>0.12</v>
      </c>
      <c r="D99" s="61">
        <v>0.2</v>
      </c>
      <c r="E99" s="62" t="s">
        <v>48</v>
      </c>
      <c r="F99" s="79">
        <v>0.05</v>
      </c>
    </row>
    <row r="100" spans="2:6" x14ac:dyDescent="0.2">
      <c r="B100" s="62" t="s">
        <v>152</v>
      </c>
      <c r="C100" s="61">
        <v>0.12</v>
      </c>
      <c r="D100" s="61">
        <v>0.2</v>
      </c>
      <c r="E100" s="62" t="s">
        <v>48</v>
      </c>
      <c r="F100" s="79">
        <v>0.05</v>
      </c>
    </row>
    <row r="101" spans="2:6" x14ac:dyDescent="0.2">
      <c r="B101" s="62" t="s">
        <v>153</v>
      </c>
      <c r="C101" s="61">
        <v>0.12</v>
      </c>
      <c r="D101" s="61">
        <v>0.2</v>
      </c>
      <c r="E101" s="62" t="s">
        <v>48</v>
      </c>
      <c r="F101" s="79">
        <v>0.05</v>
      </c>
    </row>
    <row r="102" spans="2:6" x14ac:dyDescent="0.2">
      <c r="B102" s="62" t="s">
        <v>154</v>
      </c>
      <c r="C102" s="61">
        <v>0.06</v>
      </c>
      <c r="D102" s="61">
        <v>0.06</v>
      </c>
      <c r="E102" s="62" t="s">
        <v>48</v>
      </c>
      <c r="F102" s="79">
        <v>0.05</v>
      </c>
    </row>
    <row r="103" spans="2:6" x14ac:dyDescent="0.2">
      <c r="B103" s="62" t="s">
        <v>155</v>
      </c>
      <c r="C103" s="61">
        <v>0.06</v>
      </c>
      <c r="D103" s="61">
        <v>0.06</v>
      </c>
      <c r="E103" s="62" t="s">
        <v>48</v>
      </c>
      <c r="F103" s="79">
        <v>0.05</v>
      </c>
    </row>
    <row r="104" spans="2:6" x14ac:dyDescent="0.2">
      <c r="B104" s="62" t="s">
        <v>156</v>
      </c>
      <c r="C104" s="61">
        <v>0.06</v>
      </c>
      <c r="D104" s="61">
        <v>0.06</v>
      </c>
      <c r="E104" s="62" t="s">
        <v>48</v>
      </c>
      <c r="F104" s="79">
        <v>0.05</v>
      </c>
    </row>
    <row r="105" spans="2:6" x14ac:dyDescent="0.2">
      <c r="B105" s="62" t="s">
        <v>157</v>
      </c>
      <c r="C105" s="61">
        <v>0.27</v>
      </c>
      <c r="D105" s="61">
        <v>0.27</v>
      </c>
      <c r="E105" s="62" t="s">
        <v>160</v>
      </c>
      <c r="F105" s="79">
        <v>0.06</v>
      </c>
    </row>
    <row r="106" spans="2:6" x14ac:dyDescent="0.2">
      <c r="B106" s="62" t="s">
        <v>158</v>
      </c>
      <c r="C106" s="61">
        <v>0.27</v>
      </c>
      <c r="D106" s="61">
        <v>0.27</v>
      </c>
      <c r="E106" s="62" t="s">
        <v>160</v>
      </c>
      <c r="F106" s="79">
        <v>0.06</v>
      </c>
    </row>
    <row r="107" spans="2:6" x14ac:dyDescent="0.2">
      <c r="B107" s="62" t="s">
        <v>159</v>
      </c>
      <c r="C107" s="61">
        <v>0.27</v>
      </c>
      <c r="D107" s="61">
        <v>0.27</v>
      </c>
      <c r="E107" s="62" t="s">
        <v>160</v>
      </c>
      <c r="F107" s="79">
        <v>0.06</v>
      </c>
    </row>
    <row r="108" spans="2:6" x14ac:dyDescent="0.2">
      <c r="B108" s="62" t="s">
        <v>161</v>
      </c>
      <c r="C108" s="61">
        <v>0.27</v>
      </c>
      <c r="D108" s="61">
        <v>0.27</v>
      </c>
      <c r="E108" s="62" t="s">
        <v>160</v>
      </c>
      <c r="F108" s="79">
        <v>0.06</v>
      </c>
    </row>
    <row r="109" spans="2:6" x14ac:dyDescent="0.2">
      <c r="B109" s="62" t="s">
        <v>162</v>
      </c>
      <c r="C109" s="61">
        <v>0.15</v>
      </c>
      <c r="D109" s="61">
        <v>0.15</v>
      </c>
      <c r="E109" s="62" t="s">
        <v>48</v>
      </c>
      <c r="F109" s="79">
        <v>0.06</v>
      </c>
    </row>
    <row r="110" spans="2:6" x14ac:dyDescent="0.2">
      <c r="B110" s="62" t="s">
        <v>163</v>
      </c>
      <c r="C110" s="61">
        <v>0.15</v>
      </c>
      <c r="D110" s="61">
        <v>0.15</v>
      </c>
      <c r="E110" s="62" t="s">
        <v>48</v>
      </c>
      <c r="F110" s="79">
        <v>0.06</v>
      </c>
    </row>
    <row r="111" spans="2:6" x14ac:dyDescent="0.2">
      <c r="B111" s="62" t="s">
        <v>164</v>
      </c>
      <c r="C111" s="61">
        <v>0.15</v>
      </c>
      <c r="D111" s="61">
        <v>0.15</v>
      </c>
      <c r="E111" s="62" t="s">
        <v>48</v>
      </c>
      <c r="F111" s="79">
        <v>0.06</v>
      </c>
    </row>
    <row r="112" spans="2:6" x14ac:dyDescent="0.2">
      <c r="B112" s="62" t="s">
        <v>165</v>
      </c>
      <c r="C112" s="61">
        <v>0.15</v>
      </c>
      <c r="D112" s="61">
        <v>0.15</v>
      </c>
      <c r="E112" s="62" t="s">
        <v>48</v>
      </c>
      <c r="F112" s="79">
        <v>0.06</v>
      </c>
    </row>
    <row r="113" spans="2:6" x14ac:dyDescent="0.2">
      <c r="B113" s="62" t="s">
        <v>166</v>
      </c>
      <c r="C113" s="61">
        <v>0.15</v>
      </c>
      <c r="D113" s="61">
        <v>0.15</v>
      </c>
      <c r="E113" s="62" t="s">
        <v>48</v>
      </c>
      <c r="F113" s="79">
        <v>0.06</v>
      </c>
    </row>
    <row r="114" spans="2:6" x14ac:dyDescent="0.2">
      <c r="B114" s="62" t="s">
        <v>167</v>
      </c>
      <c r="C114" s="61">
        <v>0.27</v>
      </c>
      <c r="D114" s="61">
        <v>0.27</v>
      </c>
      <c r="E114" s="62" t="s">
        <v>97</v>
      </c>
      <c r="F114" s="79"/>
    </row>
    <row r="115" spans="2:6" x14ac:dyDescent="0.2">
      <c r="B115" s="62" t="s">
        <v>168</v>
      </c>
      <c r="C115" s="61">
        <v>0.27</v>
      </c>
      <c r="D115" s="61">
        <v>0.27</v>
      </c>
      <c r="E115" s="62" t="s">
        <v>97</v>
      </c>
      <c r="F115" s="79"/>
    </row>
    <row r="116" spans="2:6" x14ac:dyDescent="0.2">
      <c r="B116" s="62" t="s">
        <v>169</v>
      </c>
      <c r="C116" s="61">
        <v>0.27</v>
      </c>
      <c r="D116" s="61">
        <v>0.27</v>
      </c>
      <c r="E116" s="62" t="s">
        <v>97</v>
      </c>
      <c r="F116" s="79"/>
    </row>
    <row r="117" spans="2:6" x14ac:dyDescent="0.2">
      <c r="B117" s="62" t="s">
        <v>170</v>
      </c>
      <c r="C117" s="61">
        <v>0.21</v>
      </c>
      <c r="D117" s="64" t="s">
        <v>203</v>
      </c>
      <c r="E117" s="62" t="s">
        <v>97</v>
      </c>
      <c r="F117" s="79"/>
    </row>
    <row r="118" spans="2:6" x14ac:dyDescent="0.2">
      <c r="B118" s="62" t="s">
        <v>171</v>
      </c>
      <c r="C118" s="61">
        <v>0.12</v>
      </c>
      <c r="D118" s="61">
        <v>0.15</v>
      </c>
      <c r="E118" s="62" t="s">
        <v>62</v>
      </c>
      <c r="F118" s="79">
        <v>0.05</v>
      </c>
    </row>
    <row r="119" spans="2:6" x14ac:dyDescent="0.2">
      <c r="B119" s="62" t="s">
        <v>172</v>
      </c>
      <c r="C119" s="61">
        <v>0.12</v>
      </c>
      <c r="D119" s="61">
        <v>0.15</v>
      </c>
      <c r="E119" s="62" t="s">
        <v>62</v>
      </c>
      <c r="F119" s="79">
        <v>0.05</v>
      </c>
    </row>
    <row r="120" spans="2:6" x14ac:dyDescent="0.2">
      <c r="B120" s="62" t="s">
        <v>173</v>
      </c>
      <c r="C120" s="61">
        <v>0.12</v>
      </c>
      <c r="D120" s="61">
        <v>0.15</v>
      </c>
      <c r="E120" s="62" t="s">
        <v>62</v>
      </c>
      <c r="F120" s="79">
        <v>0.05</v>
      </c>
    </row>
    <row r="121" spans="2:6" x14ac:dyDescent="0.2">
      <c r="B121" s="62" t="s">
        <v>174</v>
      </c>
      <c r="C121" s="61">
        <v>0.12</v>
      </c>
      <c r="D121" s="61">
        <v>0.15</v>
      </c>
      <c r="E121" s="62" t="s">
        <v>62</v>
      </c>
      <c r="F121" s="79">
        <v>0.05</v>
      </c>
    </row>
    <row r="122" spans="2:6" x14ac:dyDescent="0.2">
      <c r="B122" s="62" t="s">
        <v>175</v>
      </c>
      <c r="C122" s="61">
        <v>0.15</v>
      </c>
      <c r="D122" s="64" t="s">
        <v>203</v>
      </c>
      <c r="E122" s="62" t="s">
        <v>1</v>
      </c>
      <c r="F122" s="79"/>
    </row>
    <row r="123" spans="2:6" x14ac:dyDescent="0.2">
      <c r="B123" s="62" t="s">
        <v>176</v>
      </c>
      <c r="C123" s="61">
        <v>0.15</v>
      </c>
      <c r="D123" s="64" t="s">
        <v>203</v>
      </c>
      <c r="E123" s="62" t="s">
        <v>1</v>
      </c>
      <c r="F123" s="79"/>
    </row>
    <row r="124" spans="2:6" x14ac:dyDescent="0.2">
      <c r="B124" s="62" t="s">
        <v>177</v>
      </c>
      <c r="C124" s="61">
        <v>0.15</v>
      </c>
      <c r="D124" s="64" t="s">
        <v>203</v>
      </c>
      <c r="E124" s="62" t="s">
        <v>1</v>
      </c>
      <c r="F124" s="79"/>
    </row>
    <row r="125" spans="2:6" ht="14.25" x14ac:dyDescent="0.2">
      <c r="B125" s="62" t="s">
        <v>178</v>
      </c>
      <c r="C125" s="61">
        <v>0.25</v>
      </c>
      <c r="D125" s="76">
        <v>0.152</v>
      </c>
      <c r="E125" s="62" t="s">
        <v>148</v>
      </c>
      <c r="F125" s="79"/>
    </row>
    <row r="126" spans="2:6" ht="14.25" x14ac:dyDescent="0.2">
      <c r="B126" s="62" t="s">
        <v>179</v>
      </c>
      <c r="C126" s="61">
        <v>0.25</v>
      </c>
      <c r="D126" s="76">
        <v>0.152</v>
      </c>
      <c r="E126" s="62" t="s">
        <v>148</v>
      </c>
      <c r="F126" s="79"/>
    </row>
    <row r="127" spans="2:6" ht="14.25" x14ac:dyDescent="0.2">
      <c r="B127" s="62" t="s">
        <v>180</v>
      </c>
      <c r="C127" s="61">
        <v>0.25</v>
      </c>
      <c r="D127" s="76">
        <v>0.152</v>
      </c>
      <c r="E127" s="62" t="s">
        <v>148</v>
      </c>
      <c r="F127" s="79"/>
    </row>
    <row r="128" spans="2:6" ht="14.25" x14ac:dyDescent="0.2">
      <c r="B128" s="62" t="s">
        <v>181</v>
      </c>
      <c r="C128" s="61">
        <v>0.25</v>
      </c>
      <c r="D128" s="76">
        <v>0.152</v>
      </c>
      <c r="E128" s="62" t="s">
        <v>148</v>
      </c>
      <c r="F128" s="79"/>
    </row>
    <row r="129" spans="2:6" ht="14.25" x14ac:dyDescent="0.2">
      <c r="B129" s="62" t="s">
        <v>182</v>
      </c>
      <c r="C129" s="61">
        <v>0.25</v>
      </c>
      <c r="D129" s="76">
        <v>0.152</v>
      </c>
      <c r="E129" s="62" t="s">
        <v>148</v>
      </c>
      <c r="F129" s="79"/>
    </row>
    <row r="130" spans="2:6" x14ac:dyDescent="0.2">
      <c r="B130" s="62" t="s">
        <v>183</v>
      </c>
      <c r="C130" s="61">
        <v>0.18</v>
      </c>
      <c r="D130" s="61">
        <v>0.18</v>
      </c>
      <c r="E130" s="62" t="s">
        <v>186</v>
      </c>
      <c r="F130" s="79"/>
    </row>
    <row r="131" spans="2:6" x14ac:dyDescent="0.2">
      <c r="B131" s="62" t="s">
        <v>184</v>
      </c>
      <c r="C131" s="61">
        <v>0.18</v>
      </c>
      <c r="D131" s="61">
        <v>0.18</v>
      </c>
      <c r="E131" s="62" t="s">
        <v>186</v>
      </c>
      <c r="F131" s="79"/>
    </row>
    <row r="132" spans="2:6" x14ac:dyDescent="0.2">
      <c r="B132" s="62" t="s">
        <v>185</v>
      </c>
      <c r="C132" s="61">
        <v>0.18</v>
      </c>
      <c r="D132" s="61">
        <v>0.18</v>
      </c>
      <c r="E132" s="62" t="s">
        <v>186</v>
      </c>
      <c r="F132" s="79"/>
    </row>
    <row r="133" spans="2:6" x14ac:dyDescent="0.2">
      <c r="B133" s="62" t="s">
        <v>187</v>
      </c>
      <c r="C133" s="61">
        <v>0.2</v>
      </c>
      <c r="D133" s="61">
        <v>0.2</v>
      </c>
      <c r="E133" s="62" t="s">
        <v>189</v>
      </c>
      <c r="F133" s="79"/>
    </row>
    <row r="134" spans="2:6" x14ac:dyDescent="0.2">
      <c r="B134" s="62" t="s">
        <v>188</v>
      </c>
      <c r="C134" s="61">
        <v>0.2</v>
      </c>
      <c r="D134" s="61">
        <v>0.2</v>
      </c>
      <c r="E134" s="62" t="s">
        <v>189</v>
      </c>
      <c r="F134" s="79"/>
    </row>
    <row r="135" spans="2:6" x14ac:dyDescent="0.2">
      <c r="B135" s="62" t="s">
        <v>190</v>
      </c>
      <c r="C135" s="61">
        <v>0.2</v>
      </c>
      <c r="D135" s="61">
        <v>0.2</v>
      </c>
      <c r="E135" s="62" t="s">
        <v>189</v>
      </c>
      <c r="F135" s="79"/>
    </row>
    <row r="136" spans="2:6" x14ac:dyDescent="0.2">
      <c r="B136" s="62" t="s">
        <v>191</v>
      </c>
      <c r="C136" s="61">
        <v>0.2</v>
      </c>
      <c r="D136" s="61">
        <v>0.2</v>
      </c>
      <c r="E136" s="62" t="s">
        <v>189</v>
      </c>
      <c r="F136" s="79"/>
    </row>
    <row r="137" spans="2:6" x14ac:dyDescent="0.2">
      <c r="B137" s="62" t="s">
        <v>192</v>
      </c>
      <c r="C137" s="61">
        <v>0.18</v>
      </c>
      <c r="D137" s="61">
        <v>0.15</v>
      </c>
      <c r="E137" s="62" t="s">
        <v>48</v>
      </c>
      <c r="F137" s="79">
        <v>0.06</v>
      </c>
    </row>
    <row r="138" spans="2:6" x14ac:dyDescent="0.2">
      <c r="B138" s="62" t="s">
        <v>193</v>
      </c>
      <c r="C138" s="61">
        <v>0.18</v>
      </c>
      <c r="D138" s="61">
        <v>0.15</v>
      </c>
      <c r="E138" s="62" t="s">
        <v>48</v>
      </c>
      <c r="F138" s="79">
        <v>0.06</v>
      </c>
    </row>
    <row r="139" spans="2:6" x14ac:dyDescent="0.2">
      <c r="B139" s="62" t="s">
        <v>194</v>
      </c>
      <c r="C139" s="61">
        <v>0.24</v>
      </c>
      <c r="D139" s="61">
        <v>0.24</v>
      </c>
      <c r="E139" s="62" t="s">
        <v>160</v>
      </c>
      <c r="F139" s="79">
        <v>7.5999999999999998E-2</v>
      </c>
    </row>
    <row r="140" spans="2:6" x14ac:dyDescent="0.2">
      <c r="B140" s="62" t="s">
        <v>195</v>
      </c>
      <c r="C140" s="61">
        <v>0.24</v>
      </c>
      <c r="D140" s="61">
        <v>0.24</v>
      </c>
      <c r="E140" s="62" t="s">
        <v>160</v>
      </c>
      <c r="F140" s="79">
        <v>7.5999999999999998E-2</v>
      </c>
    </row>
    <row r="141" spans="2:6" x14ac:dyDescent="0.2">
      <c r="B141" s="62" t="s">
        <v>196</v>
      </c>
      <c r="C141" s="61">
        <v>0.24</v>
      </c>
      <c r="D141" s="61">
        <v>0.24</v>
      </c>
      <c r="E141" s="62" t="s">
        <v>160</v>
      </c>
      <c r="F141" s="79">
        <v>7.5999999999999998E-2</v>
      </c>
    </row>
    <row r="142" spans="2:6" x14ac:dyDescent="0.2">
      <c r="B142" s="62" t="s">
        <v>197</v>
      </c>
      <c r="C142" s="61">
        <v>0.24</v>
      </c>
      <c r="D142" s="61">
        <v>0.24</v>
      </c>
      <c r="E142" s="62" t="s">
        <v>160</v>
      </c>
      <c r="F142" s="79">
        <v>7.5999999999999998E-2</v>
      </c>
    </row>
    <row r="143" spans="2:6" x14ac:dyDescent="0.2">
      <c r="B143" s="62" t="s">
        <v>198</v>
      </c>
      <c r="C143" s="61">
        <v>0.24</v>
      </c>
      <c r="D143" s="61">
        <v>0.24</v>
      </c>
      <c r="E143" s="62" t="s">
        <v>160</v>
      </c>
      <c r="F143" s="79">
        <v>7.5999999999999998E-2</v>
      </c>
    </row>
    <row r="144" spans="2:6" x14ac:dyDescent="0.2">
      <c r="B144" s="62" t="s">
        <v>199</v>
      </c>
      <c r="C144" s="61">
        <v>0.24</v>
      </c>
      <c r="D144" s="61">
        <v>0.24</v>
      </c>
      <c r="E144" s="62" t="s">
        <v>160</v>
      </c>
      <c r="F144" s="79">
        <v>7.5999999999999998E-2</v>
      </c>
    </row>
    <row r="145" spans="2:6" x14ac:dyDescent="0.2">
      <c r="B145" s="62" t="s">
        <v>200</v>
      </c>
      <c r="C145" s="61">
        <v>0.24</v>
      </c>
      <c r="D145" s="61">
        <v>0.24</v>
      </c>
      <c r="E145" s="62" t="s">
        <v>160</v>
      </c>
      <c r="F145" s="79">
        <v>7.5999999999999998E-2</v>
      </c>
    </row>
    <row r="146" spans="2:6" x14ac:dyDescent="0.2">
      <c r="B146" s="62" t="s">
        <v>201</v>
      </c>
      <c r="C146" s="61">
        <v>0.12</v>
      </c>
      <c r="D146" s="61">
        <v>0.15</v>
      </c>
      <c r="E146" s="62" t="s">
        <v>73</v>
      </c>
      <c r="F146" s="79">
        <v>0.05</v>
      </c>
    </row>
    <row r="147" spans="2:6" x14ac:dyDescent="0.2">
      <c r="B147" s="62" t="s">
        <v>202</v>
      </c>
      <c r="C147" s="61">
        <v>0.12</v>
      </c>
      <c r="D147" s="61">
        <v>0.15</v>
      </c>
      <c r="E147" s="62" t="s">
        <v>73</v>
      </c>
      <c r="F147" s="79">
        <v>0.05</v>
      </c>
    </row>
    <row r="148" spans="2:6" x14ac:dyDescent="0.2">
      <c r="B148" s="60" t="s">
        <v>211</v>
      </c>
      <c r="C148" s="61">
        <v>0.24</v>
      </c>
      <c r="D148" s="61">
        <v>0.24</v>
      </c>
      <c r="E148" s="60" t="s">
        <v>46</v>
      </c>
      <c r="F148" s="79"/>
    </row>
    <row r="149" spans="2:6" x14ac:dyDescent="0.2">
      <c r="B149" s="62" t="s">
        <v>210</v>
      </c>
      <c r="C149" s="61">
        <v>0.24</v>
      </c>
      <c r="D149" s="61">
        <v>0.24</v>
      </c>
      <c r="E149" s="62" t="s">
        <v>46</v>
      </c>
      <c r="F149" s="79"/>
    </row>
    <row r="150" spans="2:6" x14ac:dyDescent="0.2">
      <c r="B150" s="60" t="s">
        <v>212</v>
      </c>
      <c r="C150" s="61">
        <v>0.24</v>
      </c>
      <c r="D150" s="61">
        <v>0.24</v>
      </c>
      <c r="E150" s="60" t="s">
        <v>46</v>
      </c>
      <c r="F150" s="79"/>
    </row>
    <row r="151" spans="2:6" x14ac:dyDescent="0.2">
      <c r="F151" s="79"/>
    </row>
    <row r="152" spans="2:6" x14ac:dyDescent="0.2">
      <c r="F152" s="79"/>
    </row>
    <row r="153" spans="2:6" x14ac:dyDescent="0.2">
      <c r="F153" s="79"/>
    </row>
    <row r="154" spans="2:6" x14ac:dyDescent="0.2">
      <c r="B154" s="60" t="s">
        <v>208</v>
      </c>
      <c r="C154" s="61">
        <v>1</v>
      </c>
      <c r="D154" s="61">
        <v>1</v>
      </c>
      <c r="E154" s="60" t="s">
        <v>209</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AjvYviFX4EuiatFYma3LFIYYu5qorYpp0W30gXYAOZcDuUhkZ3DxSyTEjCrDq3CAetw6St5fdN0yH2YFDSq8Wg==" saltValue="A0oNEKrwJrcU5ZU8VY4ESQ=="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2024-02-26T09:13:34Z</cp:lastPrinted>
  <dcterms:created xsi:type="dcterms:W3CDTF">2005-09-09T12:29:27Z</dcterms:created>
  <dcterms:modified xsi:type="dcterms:W3CDTF">2026-03-04T07:02:56Z</dcterms:modified>
</cp:coreProperties>
</file>